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  <sheet name="CurrTable_old" sheetId="16" r:id="rId4"/>
  </sheets>
  <definedNames>
    <definedName name="_xlnm._FilterDatabase" localSheetId="0" hidden="1">signal!$A$1:$K$8</definedName>
  </definedNames>
  <calcPr calcId="162913"/>
</workbook>
</file>

<file path=xl/calcChain.xml><?xml version="1.0" encoding="utf-8"?>
<calcChain xmlns="http://schemas.openxmlformats.org/spreadsheetml/2006/main">
  <c r="S45" i="15" l="1"/>
  <c r="T63" i="15" s="1"/>
  <c r="T45" i="15"/>
  <c r="U45" i="15"/>
  <c r="V45" i="15"/>
  <c r="W45" i="15"/>
  <c r="X45" i="15"/>
  <c r="Y45" i="15"/>
  <c r="Z45" i="15"/>
  <c r="AA45" i="15"/>
  <c r="AB45" i="15"/>
  <c r="AC45" i="15"/>
  <c r="AD45" i="15"/>
  <c r="AE45" i="15"/>
  <c r="S46" i="15"/>
  <c r="T64" i="15" s="1"/>
  <c r="T46" i="15"/>
  <c r="U46" i="15"/>
  <c r="V46" i="15"/>
  <c r="W46" i="15"/>
  <c r="X46" i="15"/>
  <c r="Y46" i="15"/>
  <c r="Z46" i="15"/>
  <c r="AA46" i="15"/>
  <c r="AB46" i="15"/>
  <c r="AC46" i="15"/>
  <c r="AD46" i="15"/>
  <c r="AE46" i="15"/>
  <c r="U64" i="15" l="1"/>
  <c r="V64" i="15" s="1"/>
  <c r="W64" i="15" s="1"/>
  <c r="X64" i="15" s="1"/>
  <c r="Y64" i="15" s="1"/>
  <c r="Z64" i="15" s="1"/>
  <c r="AA64" i="15" s="1"/>
  <c r="AB64" i="15" s="1"/>
  <c r="AC64" i="15" s="1"/>
  <c r="AD64" i="15" s="1"/>
  <c r="AE64" i="15" s="1"/>
  <c r="U63" i="15"/>
  <c r="V63" i="15" s="1"/>
  <c r="W63" i="15" s="1"/>
  <c r="X63" i="15" s="1"/>
  <c r="Y63" i="15" s="1"/>
  <c r="Z63" i="15" s="1"/>
  <c r="AA63" i="15" s="1"/>
  <c r="AB63" i="15" s="1"/>
  <c r="AC63" i="15" s="1"/>
  <c r="AD63" i="15" s="1"/>
  <c r="AE63" i="15" s="1"/>
  <c r="AG45" i="15"/>
  <c r="AG46" i="15"/>
  <c r="S36" i="15"/>
  <c r="T54" i="15" s="1"/>
  <c r="T36" i="15"/>
  <c r="U36" i="15"/>
  <c r="V36" i="15"/>
  <c r="W36" i="15"/>
  <c r="X36" i="15"/>
  <c r="Y36" i="15"/>
  <c r="Z36" i="15"/>
  <c r="AA36" i="15"/>
  <c r="AB36" i="15"/>
  <c r="AC36" i="15"/>
  <c r="AD36" i="15"/>
  <c r="AE36" i="15"/>
  <c r="S37" i="15"/>
  <c r="T37" i="15"/>
  <c r="U37" i="15"/>
  <c r="V37" i="15"/>
  <c r="W37" i="15"/>
  <c r="X37" i="15"/>
  <c r="Y37" i="15"/>
  <c r="Z37" i="15"/>
  <c r="AA37" i="15"/>
  <c r="AB37" i="15"/>
  <c r="AC37" i="15"/>
  <c r="AD37" i="15"/>
  <c r="AE37" i="15"/>
  <c r="S38" i="15"/>
  <c r="T56" i="15" s="1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S39" i="15"/>
  <c r="T57" i="15" s="1"/>
  <c r="T39" i="15"/>
  <c r="U39" i="15"/>
  <c r="V39" i="15"/>
  <c r="W39" i="15"/>
  <c r="X39" i="15"/>
  <c r="Y39" i="15"/>
  <c r="Z39" i="15"/>
  <c r="AA39" i="15"/>
  <c r="AB39" i="15"/>
  <c r="AC39" i="15"/>
  <c r="AD39" i="15"/>
  <c r="AE39" i="15"/>
  <c r="S40" i="15"/>
  <c r="T58" i="15" s="1"/>
  <c r="T40" i="15"/>
  <c r="U40" i="15"/>
  <c r="V40" i="15"/>
  <c r="W40" i="15"/>
  <c r="X40" i="15"/>
  <c r="Y40" i="15"/>
  <c r="Z40" i="15"/>
  <c r="AA40" i="15"/>
  <c r="AB40" i="15"/>
  <c r="AC40" i="15"/>
  <c r="AD40" i="15"/>
  <c r="AE40" i="15"/>
  <c r="S41" i="15"/>
  <c r="T59" i="15" s="1"/>
  <c r="T41" i="15"/>
  <c r="U41" i="15"/>
  <c r="V41" i="15"/>
  <c r="W41" i="15"/>
  <c r="X41" i="15"/>
  <c r="Y41" i="15"/>
  <c r="Z41" i="15"/>
  <c r="AA41" i="15"/>
  <c r="AB41" i="15"/>
  <c r="AC41" i="15"/>
  <c r="AD41" i="15"/>
  <c r="AE41" i="15"/>
  <c r="S42" i="15"/>
  <c r="T60" i="15" s="1"/>
  <c r="T42" i="15"/>
  <c r="U42" i="15"/>
  <c r="V42" i="15"/>
  <c r="W42" i="15"/>
  <c r="X42" i="15"/>
  <c r="Y42" i="15"/>
  <c r="Z42" i="15"/>
  <c r="AA42" i="15"/>
  <c r="AB42" i="15"/>
  <c r="AC42" i="15"/>
  <c r="AD42" i="15"/>
  <c r="AE42" i="15"/>
  <c r="S43" i="15"/>
  <c r="T61" i="15" s="1"/>
  <c r="T43" i="15"/>
  <c r="U43" i="15"/>
  <c r="V43" i="15"/>
  <c r="W43" i="15"/>
  <c r="X43" i="15"/>
  <c r="Y43" i="15"/>
  <c r="Z43" i="15"/>
  <c r="AA43" i="15"/>
  <c r="AB43" i="15"/>
  <c r="AC43" i="15"/>
  <c r="AD43" i="15"/>
  <c r="AE43" i="15"/>
  <c r="S44" i="15"/>
  <c r="T62" i="15" s="1"/>
  <c r="T44" i="15"/>
  <c r="U44" i="15"/>
  <c r="V44" i="15"/>
  <c r="W44" i="15"/>
  <c r="X44" i="15"/>
  <c r="Y44" i="15"/>
  <c r="Z44" i="15"/>
  <c r="AA44" i="15"/>
  <c r="AB44" i="15"/>
  <c r="AC44" i="15"/>
  <c r="AD44" i="15"/>
  <c r="AE44" i="15"/>
  <c r="S47" i="15"/>
  <c r="T65" i="15" s="1"/>
  <c r="T47" i="15"/>
  <c r="U47" i="15"/>
  <c r="V47" i="15"/>
  <c r="W47" i="15"/>
  <c r="X47" i="15"/>
  <c r="Y47" i="15"/>
  <c r="Z47" i="15"/>
  <c r="AA47" i="15"/>
  <c r="AB47" i="15"/>
  <c r="AC47" i="15"/>
  <c r="AD47" i="15"/>
  <c r="AE47" i="15"/>
  <c r="S48" i="15"/>
  <c r="T66" i="15" s="1"/>
  <c r="T48" i="15"/>
  <c r="U48" i="15"/>
  <c r="V48" i="15"/>
  <c r="W48" i="15"/>
  <c r="X48" i="15"/>
  <c r="Y48" i="15"/>
  <c r="Z48" i="15"/>
  <c r="AA48" i="15"/>
  <c r="AB48" i="15"/>
  <c r="AC48" i="15"/>
  <c r="AD48" i="15"/>
  <c r="AE48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E35" i="15"/>
  <c r="T5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AE29" i="16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AE27" i="16"/>
  <c r="AD27" i="16"/>
  <c r="AC27" i="16"/>
  <c r="AB27" i="16"/>
  <c r="AA27" i="16"/>
  <c r="Z27" i="16"/>
  <c r="Y27" i="16"/>
  <c r="X27" i="16"/>
  <c r="W27" i="16"/>
  <c r="V27" i="16"/>
  <c r="U27" i="16"/>
  <c r="T27" i="16"/>
  <c r="S27" i="16"/>
  <c r="AF27" i="16" s="1"/>
  <c r="S28" i="16" s="1"/>
  <c r="T28" i="16" s="1"/>
  <c r="U28" i="16" s="1"/>
  <c r="V28" i="16" s="1"/>
  <c r="W28" i="16" s="1"/>
  <c r="X28" i="16" s="1"/>
  <c r="Y28" i="16" s="1"/>
  <c r="Z28" i="16" s="1"/>
  <c r="AA28" i="16" s="1"/>
  <c r="AB28" i="16" s="1"/>
  <c r="AC28" i="16" s="1"/>
  <c r="AD28" i="16" s="1"/>
  <c r="AE28" i="16" s="1"/>
  <c r="AF28" i="16" s="1"/>
  <c r="R27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AF25" i="16" s="1"/>
  <c r="S26" i="16" s="1"/>
  <c r="T26" i="16" s="1"/>
  <c r="U26" i="16" s="1"/>
  <c r="V26" i="16" s="1"/>
  <c r="W26" i="16" s="1"/>
  <c r="X26" i="16" s="1"/>
  <c r="Y26" i="16" s="1"/>
  <c r="Z26" i="16" s="1"/>
  <c r="AA26" i="16" s="1"/>
  <c r="AB26" i="16" s="1"/>
  <c r="AC26" i="16" s="1"/>
  <c r="AD26" i="16" s="1"/>
  <c r="AE26" i="16" s="1"/>
  <c r="AF26" i="16" s="1"/>
  <c r="S25" i="16"/>
  <c r="R25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AF23" i="16" s="1"/>
  <c r="S24" i="16" s="1"/>
  <c r="T24" i="16" s="1"/>
  <c r="U24" i="16" s="1"/>
  <c r="V24" i="16" s="1"/>
  <c r="W24" i="16" s="1"/>
  <c r="X24" i="16" s="1"/>
  <c r="Y24" i="16" s="1"/>
  <c r="Z24" i="16" s="1"/>
  <c r="AA24" i="16" s="1"/>
  <c r="AB24" i="16" s="1"/>
  <c r="AC24" i="16" s="1"/>
  <c r="AD24" i="16" s="1"/>
  <c r="AE24" i="16" s="1"/>
  <c r="AF24" i="16" s="1"/>
  <c r="R23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AF19" i="16" s="1"/>
  <c r="S20" i="16" s="1"/>
  <c r="T20" i="16" s="1"/>
  <c r="U20" i="16" s="1"/>
  <c r="V20" i="16" s="1"/>
  <c r="W20" i="16" s="1"/>
  <c r="X20" i="16" s="1"/>
  <c r="Y20" i="16" s="1"/>
  <c r="Z20" i="16" s="1"/>
  <c r="AA20" i="16" s="1"/>
  <c r="AB20" i="16" s="1"/>
  <c r="AC20" i="16" s="1"/>
  <c r="AD20" i="16" s="1"/>
  <c r="AE20" i="16" s="1"/>
  <c r="AF20" i="16" s="1"/>
  <c r="R19" i="16"/>
  <c r="AE17" i="16"/>
  <c r="AD17" i="16"/>
  <c r="AC17" i="16"/>
  <c r="AB17" i="16"/>
  <c r="AA17" i="16"/>
  <c r="Z17" i="16"/>
  <c r="Y17" i="16"/>
  <c r="X17" i="16"/>
  <c r="W17" i="16"/>
  <c r="V17" i="16"/>
  <c r="U17" i="16"/>
  <c r="T17" i="16"/>
  <c r="AF17" i="16" s="1"/>
  <c r="S18" i="16" s="1"/>
  <c r="T18" i="16" s="1"/>
  <c r="U18" i="16" s="1"/>
  <c r="V18" i="16" s="1"/>
  <c r="W18" i="16" s="1"/>
  <c r="X18" i="16" s="1"/>
  <c r="Y18" i="16" s="1"/>
  <c r="Z18" i="16" s="1"/>
  <c r="AA18" i="16" s="1"/>
  <c r="AB18" i="16" s="1"/>
  <c r="AC18" i="16" s="1"/>
  <c r="AD18" i="16" s="1"/>
  <c r="AE18" i="16" s="1"/>
  <c r="AF18" i="16" s="1"/>
  <c r="S17" i="16"/>
  <c r="R17" i="16"/>
  <c r="AE15" i="16"/>
  <c r="AD15" i="16"/>
  <c r="AC15" i="16"/>
  <c r="AB15" i="16"/>
  <c r="AA15" i="16"/>
  <c r="Z15" i="16"/>
  <c r="Y15" i="16"/>
  <c r="X15" i="16"/>
  <c r="W15" i="16"/>
  <c r="V15" i="16"/>
  <c r="U15" i="16"/>
  <c r="T15" i="16"/>
  <c r="S15" i="16"/>
  <c r="R15" i="16"/>
  <c r="T14" i="16"/>
  <c r="U14" i="16" s="1"/>
  <c r="V14" i="16" s="1"/>
  <c r="W14" i="16" s="1"/>
  <c r="X14" i="16" s="1"/>
  <c r="Y14" i="16" s="1"/>
  <c r="Z14" i="16" s="1"/>
  <c r="AA14" i="16" s="1"/>
  <c r="AB14" i="16" s="1"/>
  <c r="AC14" i="16" s="1"/>
  <c r="AD14" i="16" s="1"/>
  <c r="AE14" i="16" s="1"/>
  <c r="AF14" i="16" s="1"/>
  <c r="AE13" i="16"/>
  <c r="AD13" i="16"/>
  <c r="AC13" i="16"/>
  <c r="AB13" i="16"/>
  <c r="AA13" i="16"/>
  <c r="Z13" i="16"/>
  <c r="Y13" i="16"/>
  <c r="X13" i="16"/>
  <c r="W13" i="16"/>
  <c r="V13" i="16"/>
  <c r="U13" i="16"/>
  <c r="T13" i="16"/>
  <c r="S13" i="16"/>
  <c r="R13" i="16"/>
  <c r="AE11" i="16"/>
  <c r="AD11" i="16"/>
  <c r="AC11" i="16"/>
  <c r="AB11" i="16"/>
  <c r="AA11" i="16"/>
  <c r="Z11" i="16"/>
  <c r="Y11" i="16"/>
  <c r="X11" i="16"/>
  <c r="W11" i="16"/>
  <c r="V11" i="16"/>
  <c r="U11" i="16"/>
  <c r="T11" i="16"/>
  <c r="S11" i="16"/>
  <c r="AF11" i="16" s="1"/>
  <c r="R11" i="16"/>
  <c r="T10" i="16"/>
  <c r="U10" i="16" s="1"/>
  <c r="V10" i="16" s="1"/>
  <c r="W10" i="16" s="1"/>
  <c r="X10" i="16" s="1"/>
  <c r="Y10" i="16" s="1"/>
  <c r="Z10" i="16" s="1"/>
  <c r="AA10" i="16" s="1"/>
  <c r="AB10" i="16" s="1"/>
  <c r="AC10" i="16" s="1"/>
  <c r="AD10" i="16" s="1"/>
  <c r="AE10" i="16" s="1"/>
  <c r="AF10" i="16" s="1"/>
  <c r="S10" i="16"/>
  <c r="AE9" i="16"/>
  <c r="AD9" i="16"/>
  <c r="AC9" i="16"/>
  <c r="AB9" i="16"/>
  <c r="AA9" i="16"/>
  <c r="Z9" i="16"/>
  <c r="Y9" i="16"/>
  <c r="X9" i="16"/>
  <c r="W9" i="16"/>
  <c r="V9" i="16"/>
  <c r="U9" i="16"/>
  <c r="T9" i="16"/>
  <c r="S9" i="16"/>
  <c r="AF9" i="16" s="1"/>
  <c r="R9" i="16"/>
  <c r="U8" i="16"/>
  <c r="V8" i="16" s="1"/>
  <c r="W8" i="16" s="1"/>
  <c r="X8" i="16" s="1"/>
  <c r="Y8" i="16" s="1"/>
  <c r="Z8" i="16" s="1"/>
  <c r="AA8" i="16" s="1"/>
  <c r="AB8" i="16" s="1"/>
  <c r="AC8" i="16" s="1"/>
  <c r="AD8" i="16" s="1"/>
  <c r="AE8" i="16" s="1"/>
  <c r="AF8" i="16" s="1"/>
  <c r="AE7" i="16"/>
  <c r="AD7" i="16"/>
  <c r="AC7" i="16"/>
  <c r="AB7" i="16"/>
  <c r="AA7" i="16"/>
  <c r="Z7" i="16"/>
  <c r="Y7" i="16"/>
  <c r="X7" i="16"/>
  <c r="W7" i="16"/>
  <c r="V7" i="16"/>
  <c r="U7" i="16"/>
  <c r="T7" i="16"/>
  <c r="S7" i="16"/>
  <c r="T8" i="16" s="1"/>
  <c r="R7" i="16"/>
  <c r="U6" i="16"/>
  <c r="V6" i="16" s="1"/>
  <c r="W6" i="16" s="1"/>
  <c r="X6" i="16" s="1"/>
  <c r="Y6" i="16" s="1"/>
  <c r="Z6" i="16" s="1"/>
  <c r="AA6" i="16" s="1"/>
  <c r="AB6" i="16" s="1"/>
  <c r="AC6" i="16" s="1"/>
  <c r="AD6" i="16" s="1"/>
  <c r="AE6" i="16" s="1"/>
  <c r="AF6" i="16" s="1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T6" i="16" s="1"/>
  <c r="R5" i="16"/>
  <c r="T67" i="15" l="1"/>
  <c r="U67" i="15" s="1"/>
  <c r="V67" i="15" s="1"/>
  <c r="W67" i="15" s="1"/>
  <c r="X67" i="15" s="1"/>
  <c r="Y67" i="15" s="1"/>
  <c r="Z67" i="15" s="1"/>
  <c r="AA67" i="15" s="1"/>
  <c r="AB67" i="15" s="1"/>
  <c r="AC67" i="15" s="1"/>
  <c r="AD67" i="15" s="1"/>
  <c r="AE67" i="15" s="1"/>
  <c r="AG35" i="15"/>
  <c r="U55" i="15"/>
  <c r="V55" i="15" s="1"/>
  <c r="W55" i="15" s="1"/>
  <c r="X55" i="15" s="1"/>
  <c r="Y55" i="15" s="1"/>
  <c r="Z55" i="15" s="1"/>
  <c r="AA55" i="15" s="1"/>
  <c r="AB55" i="15" s="1"/>
  <c r="AC55" i="15" s="1"/>
  <c r="AD55" i="15" s="1"/>
  <c r="AE55" i="15" s="1"/>
  <c r="U62" i="15"/>
  <c r="V62" i="15" s="1"/>
  <c r="W62" i="15" s="1"/>
  <c r="X62" i="15" s="1"/>
  <c r="Y62" i="15" s="1"/>
  <c r="Z62" i="15" s="1"/>
  <c r="AA62" i="15" s="1"/>
  <c r="AB62" i="15" s="1"/>
  <c r="AC62" i="15" s="1"/>
  <c r="AD62" i="15" s="1"/>
  <c r="AE62" i="15" s="1"/>
  <c r="U59" i="15"/>
  <c r="V59" i="15" s="1"/>
  <c r="W59" i="15" s="1"/>
  <c r="X59" i="15" s="1"/>
  <c r="Y59" i="15" s="1"/>
  <c r="Z59" i="15" s="1"/>
  <c r="AA59" i="15" s="1"/>
  <c r="AB59" i="15" s="1"/>
  <c r="AC59" i="15" s="1"/>
  <c r="AD59" i="15" s="1"/>
  <c r="AE59" i="15" s="1"/>
  <c r="U58" i="15"/>
  <c r="V58" i="15" s="1"/>
  <c r="W58" i="15" s="1"/>
  <c r="X58" i="15" s="1"/>
  <c r="Y58" i="15" s="1"/>
  <c r="Z58" i="15" s="1"/>
  <c r="AA58" i="15" s="1"/>
  <c r="AB58" i="15" s="1"/>
  <c r="AC58" i="15" s="1"/>
  <c r="AD58" i="15" s="1"/>
  <c r="AE58" i="15" s="1"/>
  <c r="U57" i="15"/>
  <c r="V57" i="15" s="1"/>
  <c r="W57" i="15" s="1"/>
  <c r="X57" i="15" s="1"/>
  <c r="Y57" i="15" s="1"/>
  <c r="Z57" i="15" s="1"/>
  <c r="AA57" i="15" s="1"/>
  <c r="AB57" i="15" s="1"/>
  <c r="AC57" i="15" s="1"/>
  <c r="AD57" i="15" s="1"/>
  <c r="AE57" i="15" s="1"/>
  <c r="U54" i="15"/>
  <c r="V54" i="15" s="1"/>
  <c r="W54" i="15" s="1"/>
  <c r="X54" i="15" s="1"/>
  <c r="Y54" i="15" s="1"/>
  <c r="Z54" i="15" s="1"/>
  <c r="AA54" i="15" s="1"/>
  <c r="AB54" i="15" s="1"/>
  <c r="AC54" i="15" s="1"/>
  <c r="AD54" i="15" s="1"/>
  <c r="AE54" i="15" s="1"/>
  <c r="U66" i="15"/>
  <c r="V66" i="15" s="1"/>
  <c r="W66" i="15" s="1"/>
  <c r="X66" i="15" s="1"/>
  <c r="Y66" i="15" s="1"/>
  <c r="Z66" i="15" s="1"/>
  <c r="AA66" i="15" s="1"/>
  <c r="AB66" i="15" s="1"/>
  <c r="AC66" i="15" s="1"/>
  <c r="AD66" i="15" s="1"/>
  <c r="AE66" i="15" s="1"/>
  <c r="U65" i="15"/>
  <c r="V65" i="15" s="1"/>
  <c r="W65" i="15" s="1"/>
  <c r="X65" i="15" s="1"/>
  <c r="Y65" i="15" s="1"/>
  <c r="Z65" i="15" s="1"/>
  <c r="AA65" i="15" s="1"/>
  <c r="AB65" i="15" s="1"/>
  <c r="AC65" i="15" s="1"/>
  <c r="AD65" i="15" s="1"/>
  <c r="AE65" i="15" s="1"/>
  <c r="AG44" i="15"/>
  <c r="AG49" i="15"/>
  <c r="U61" i="15"/>
  <c r="V61" i="15" s="1"/>
  <c r="W61" i="15" s="1"/>
  <c r="X61" i="15" s="1"/>
  <c r="Y61" i="15" s="1"/>
  <c r="Z61" i="15" s="1"/>
  <c r="AA61" i="15" s="1"/>
  <c r="AB61" i="15" s="1"/>
  <c r="AC61" i="15" s="1"/>
  <c r="AD61" i="15" s="1"/>
  <c r="AE61" i="15" s="1"/>
  <c r="AG39" i="15"/>
  <c r="AG40" i="15"/>
  <c r="AG48" i="15"/>
  <c r="AG47" i="15"/>
  <c r="U60" i="15"/>
  <c r="V60" i="15" s="1"/>
  <c r="W60" i="15" s="1"/>
  <c r="X60" i="15" s="1"/>
  <c r="Y60" i="15" s="1"/>
  <c r="Z60" i="15" s="1"/>
  <c r="AA60" i="15" s="1"/>
  <c r="AB60" i="15" s="1"/>
  <c r="AC60" i="15" s="1"/>
  <c r="AD60" i="15" s="1"/>
  <c r="AE60" i="15" s="1"/>
  <c r="AG41" i="15"/>
  <c r="U56" i="15"/>
  <c r="V56" i="15" s="1"/>
  <c r="W56" i="15" s="1"/>
  <c r="X56" i="15" s="1"/>
  <c r="Y56" i="15" s="1"/>
  <c r="Z56" i="15" s="1"/>
  <c r="AA56" i="15" s="1"/>
  <c r="AB56" i="15" s="1"/>
  <c r="AC56" i="15" s="1"/>
  <c r="AD56" i="15" s="1"/>
  <c r="AE56" i="15" s="1"/>
  <c r="AG37" i="15"/>
  <c r="AG36" i="15"/>
  <c r="AG43" i="15"/>
  <c r="AG42" i="15"/>
  <c r="AG38" i="15"/>
  <c r="T12" i="16"/>
  <c r="U12" i="16" s="1"/>
  <c r="V12" i="16" s="1"/>
  <c r="W12" i="16" s="1"/>
  <c r="X12" i="16" s="1"/>
  <c r="Y12" i="16" s="1"/>
  <c r="Z12" i="16" s="1"/>
  <c r="AA12" i="16" s="1"/>
  <c r="AB12" i="16" s="1"/>
  <c r="AC12" i="16" s="1"/>
  <c r="AD12" i="16" s="1"/>
  <c r="AE12" i="16" s="1"/>
  <c r="AF12" i="16" s="1"/>
  <c r="AF13" i="16"/>
  <c r="AF29" i="16"/>
  <c r="S30" i="16" s="1"/>
  <c r="T30" i="16" s="1"/>
  <c r="U30" i="16" s="1"/>
  <c r="V30" i="16" s="1"/>
  <c r="W30" i="16" s="1"/>
  <c r="X30" i="16" s="1"/>
  <c r="Y30" i="16" s="1"/>
  <c r="Z30" i="16" s="1"/>
  <c r="AA30" i="16" s="1"/>
  <c r="AB30" i="16" s="1"/>
  <c r="AC30" i="16" s="1"/>
  <c r="AD30" i="16" s="1"/>
  <c r="AE30" i="16" s="1"/>
  <c r="AF30" i="16" s="1"/>
  <c r="AF15" i="16"/>
  <c r="S16" i="16" s="1"/>
  <c r="T16" i="16" s="1"/>
  <c r="U16" i="16" s="1"/>
  <c r="V16" i="16" s="1"/>
  <c r="W16" i="16" s="1"/>
  <c r="X16" i="16" s="1"/>
  <c r="Y16" i="16" s="1"/>
  <c r="Z16" i="16" s="1"/>
  <c r="AA16" i="16" s="1"/>
  <c r="AB16" i="16" s="1"/>
  <c r="AC16" i="16" s="1"/>
  <c r="AD16" i="16" s="1"/>
  <c r="AE16" i="16" s="1"/>
  <c r="AF16" i="16" s="1"/>
  <c r="AF5" i="16"/>
  <c r="AF7" i="16"/>
  <c r="AF21" i="16"/>
  <c r="S22" i="16" s="1"/>
  <c r="T22" i="16" s="1"/>
  <c r="U22" i="16" s="1"/>
  <c r="V22" i="16" s="1"/>
  <c r="W22" i="16" s="1"/>
  <c r="X22" i="16" s="1"/>
  <c r="Y22" i="16" s="1"/>
  <c r="Z22" i="16" s="1"/>
  <c r="AA22" i="16" s="1"/>
  <c r="AB22" i="16" s="1"/>
  <c r="AC22" i="16" s="1"/>
  <c r="AD22" i="16" s="1"/>
  <c r="AE22" i="16" s="1"/>
  <c r="AF22" i="16" s="1"/>
  <c r="S5" i="15"/>
  <c r="S10" i="15" l="1"/>
  <c r="T6" i="15"/>
  <c r="AE5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AE27" i="15"/>
  <c r="AD27" i="15"/>
  <c r="AC27" i="15"/>
  <c r="AB27" i="15"/>
  <c r="AA27" i="15"/>
  <c r="Z27" i="15"/>
  <c r="Y27" i="15"/>
  <c r="X27" i="15"/>
  <c r="W27" i="15"/>
  <c r="V27" i="15"/>
  <c r="U27" i="15"/>
  <c r="T27" i="15"/>
  <c r="S27" i="15"/>
  <c r="R27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AE13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T14" i="15" s="1"/>
  <c r="R13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T12" i="15" s="1"/>
  <c r="R11" i="15"/>
  <c r="AE9" i="15"/>
  <c r="AD9" i="15"/>
  <c r="AC9" i="15"/>
  <c r="AB9" i="15"/>
  <c r="AA9" i="15"/>
  <c r="Z9" i="15"/>
  <c r="Y9" i="15"/>
  <c r="X9" i="15"/>
  <c r="W9" i="15"/>
  <c r="V9" i="15"/>
  <c r="U9" i="15"/>
  <c r="T9" i="15"/>
  <c r="S9" i="15"/>
  <c r="R9" i="15"/>
  <c r="S7" i="15"/>
  <c r="AE7" i="15"/>
  <c r="AD7" i="15"/>
  <c r="AC7" i="15"/>
  <c r="AB7" i="15"/>
  <c r="AA7" i="15"/>
  <c r="Z7" i="15"/>
  <c r="Y7" i="15"/>
  <c r="X7" i="15"/>
  <c r="W7" i="15"/>
  <c r="V7" i="15"/>
  <c r="U7" i="15"/>
  <c r="T7" i="15"/>
  <c r="R7" i="15"/>
  <c r="AB5" i="15"/>
  <c r="AA5" i="15"/>
  <c r="X5" i="15"/>
  <c r="Y5" i="15"/>
  <c r="Z5" i="15"/>
  <c r="W5" i="15"/>
  <c r="V5" i="15"/>
  <c r="U5" i="15"/>
  <c r="AC5" i="15"/>
  <c r="AD5" i="15"/>
  <c r="T5" i="15"/>
  <c r="R5" i="15"/>
  <c r="U14" i="15" l="1"/>
  <c r="V14" i="15" s="1"/>
  <c r="W14" i="15" s="1"/>
  <c r="X14" i="15" s="1"/>
  <c r="Y14" i="15" s="1"/>
  <c r="Z14" i="15" s="1"/>
  <c r="AA14" i="15" s="1"/>
  <c r="AB14" i="15" s="1"/>
  <c r="AC14" i="15" s="1"/>
  <c r="AD14" i="15" s="1"/>
  <c r="AE14" i="15" s="1"/>
  <c r="AF14" i="15" s="1"/>
  <c r="AF9" i="15"/>
  <c r="AF17" i="15"/>
  <c r="S18" i="15" s="1"/>
  <c r="T18" i="15" s="1"/>
  <c r="U18" i="15" s="1"/>
  <c r="V18" i="15" s="1"/>
  <c r="W18" i="15" s="1"/>
  <c r="X18" i="15" s="1"/>
  <c r="Y18" i="15" s="1"/>
  <c r="Z18" i="15" s="1"/>
  <c r="AA18" i="15" s="1"/>
  <c r="AB18" i="15" s="1"/>
  <c r="AC18" i="15" s="1"/>
  <c r="AD18" i="15" s="1"/>
  <c r="AE18" i="15" s="1"/>
  <c r="AF18" i="15" s="1"/>
  <c r="AF25" i="15"/>
  <c r="S26" i="15" s="1"/>
  <c r="T26" i="15" s="1"/>
  <c r="U26" i="15" s="1"/>
  <c r="V26" i="15" s="1"/>
  <c r="W26" i="15" s="1"/>
  <c r="X26" i="15" s="1"/>
  <c r="Y26" i="15" s="1"/>
  <c r="Z26" i="15" s="1"/>
  <c r="AA26" i="15" s="1"/>
  <c r="AB26" i="15" s="1"/>
  <c r="AC26" i="15" s="1"/>
  <c r="AD26" i="15" s="1"/>
  <c r="AE26" i="15" s="1"/>
  <c r="AF26" i="15" s="1"/>
  <c r="U12" i="15"/>
  <c r="V12" i="15" s="1"/>
  <c r="W12" i="15" s="1"/>
  <c r="X12" i="15" s="1"/>
  <c r="Y12" i="15" s="1"/>
  <c r="Z12" i="15" s="1"/>
  <c r="AA12" i="15" s="1"/>
  <c r="AB12" i="15" s="1"/>
  <c r="AC12" i="15" s="1"/>
  <c r="AD12" i="15" s="1"/>
  <c r="AE12" i="15" s="1"/>
  <c r="AF12" i="15" s="1"/>
  <c r="T10" i="15"/>
  <c r="U10" i="15" s="1"/>
  <c r="V10" i="15" s="1"/>
  <c r="W10" i="15" s="1"/>
  <c r="X10" i="15" s="1"/>
  <c r="Y10" i="15" s="1"/>
  <c r="Z10" i="15" s="1"/>
  <c r="AA10" i="15" s="1"/>
  <c r="AB10" i="15" s="1"/>
  <c r="AC10" i="15" s="1"/>
  <c r="AD10" i="15" s="1"/>
  <c r="AE10" i="15" s="1"/>
  <c r="AF10" i="15" s="1"/>
  <c r="AF5" i="15"/>
  <c r="AF7" i="15"/>
  <c r="AF15" i="15"/>
  <c r="S16" i="15" s="1"/>
  <c r="T16" i="15" s="1"/>
  <c r="U16" i="15" s="1"/>
  <c r="V16" i="15" s="1"/>
  <c r="W16" i="15" s="1"/>
  <c r="X16" i="15" s="1"/>
  <c r="Y16" i="15" s="1"/>
  <c r="Z16" i="15" s="1"/>
  <c r="AA16" i="15" s="1"/>
  <c r="AB16" i="15" s="1"/>
  <c r="AC16" i="15" s="1"/>
  <c r="AD16" i="15" s="1"/>
  <c r="AE16" i="15" s="1"/>
  <c r="AF16" i="15" s="1"/>
  <c r="AF23" i="15"/>
  <c r="S24" i="15" s="1"/>
  <c r="T24" i="15" s="1"/>
  <c r="U24" i="15" s="1"/>
  <c r="V24" i="15" s="1"/>
  <c r="W24" i="15" s="1"/>
  <c r="X24" i="15" s="1"/>
  <c r="Y24" i="15" s="1"/>
  <c r="Z24" i="15" s="1"/>
  <c r="AA24" i="15" s="1"/>
  <c r="AB24" i="15" s="1"/>
  <c r="AC24" i="15" s="1"/>
  <c r="AD24" i="15" s="1"/>
  <c r="AE24" i="15" s="1"/>
  <c r="AF24" i="15" s="1"/>
  <c r="U6" i="15"/>
  <c r="V6" i="15" s="1"/>
  <c r="W6" i="15" s="1"/>
  <c r="X6" i="15" s="1"/>
  <c r="Y6" i="15" s="1"/>
  <c r="Z6" i="15" s="1"/>
  <c r="AA6" i="15" s="1"/>
  <c r="AB6" i="15" s="1"/>
  <c r="AC6" i="15" s="1"/>
  <c r="AD6" i="15" s="1"/>
  <c r="AE6" i="15" s="1"/>
  <c r="AF6" i="15" s="1"/>
  <c r="AF11" i="15"/>
  <c r="AF13" i="15"/>
  <c r="AF19" i="15"/>
  <c r="S20" i="15" s="1"/>
  <c r="T20" i="15" s="1"/>
  <c r="U20" i="15" s="1"/>
  <c r="V20" i="15" s="1"/>
  <c r="W20" i="15" s="1"/>
  <c r="X20" i="15" s="1"/>
  <c r="Y20" i="15" s="1"/>
  <c r="Z20" i="15" s="1"/>
  <c r="AA20" i="15" s="1"/>
  <c r="AB20" i="15" s="1"/>
  <c r="AC20" i="15" s="1"/>
  <c r="AD20" i="15" s="1"/>
  <c r="AE20" i="15" s="1"/>
  <c r="AF20" i="15" s="1"/>
  <c r="AF21" i="15"/>
  <c r="S22" i="15" s="1"/>
  <c r="T22" i="15" s="1"/>
  <c r="U22" i="15" s="1"/>
  <c r="V22" i="15" s="1"/>
  <c r="W22" i="15" s="1"/>
  <c r="X22" i="15" s="1"/>
  <c r="Y22" i="15" s="1"/>
  <c r="Z22" i="15" s="1"/>
  <c r="AA22" i="15" s="1"/>
  <c r="AB22" i="15" s="1"/>
  <c r="AC22" i="15" s="1"/>
  <c r="AD22" i="15" s="1"/>
  <c r="AE22" i="15" s="1"/>
  <c r="AF22" i="15" s="1"/>
  <c r="AF27" i="15"/>
  <c r="S28" i="15" s="1"/>
  <c r="T28" i="15" s="1"/>
  <c r="U28" i="15" s="1"/>
  <c r="V28" i="15" s="1"/>
  <c r="W28" i="15" s="1"/>
  <c r="X28" i="15" s="1"/>
  <c r="Y28" i="15" s="1"/>
  <c r="Z28" i="15" s="1"/>
  <c r="AA28" i="15" s="1"/>
  <c r="AB28" i="15" s="1"/>
  <c r="AC28" i="15" s="1"/>
  <c r="AD28" i="15" s="1"/>
  <c r="AE28" i="15" s="1"/>
  <c r="AF28" i="15" s="1"/>
  <c r="AF29" i="15"/>
  <c r="S30" i="15" s="1"/>
  <c r="T30" i="15" s="1"/>
  <c r="U30" i="15" s="1"/>
  <c r="V30" i="15" s="1"/>
  <c r="W30" i="15" s="1"/>
  <c r="X30" i="15" s="1"/>
  <c r="Y30" i="15" s="1"/>
  <c r="Z30" i="15" s="1"/>
  <c r="AA30" i="15" s="1"/>
  <c r="AB30" i="15" s="1"/>
  <c r="AC30" i="15" s="1"/>
  <c r="AD30" i="15" s="1"/>
  <c r="AE30" i="15" s="1"/>
  <c r="AF30" i="15" s="1"/>
  <c r="T8" i="15"/>
  <c r="U8" i="15" s="1"/>
  <c r="V8" i="15" s="1"/>
  <c r="W8" i="15" s="1"/>
  <c r="X8" i="15" s="1"/>
  <c r="Y8" i="15" s="1"/>
  <c r="Z8" i="15" s="1"/>
  <c r="AA8" i="15" s="1"/>
  <c r="AB8" i="15" s="1"/>
  <c r="AC8" i="15" s="1"/>
  <c r="AD8" i="15" s="1"/>
  <c r="AE8" i="15" s="1"/>
  <c r="AF8" i="15" s="1"/>
  <c r="T53" i="15"/>
  <c r="U53" i="15" s="1"/>
  <c r="V53" i="15" s="1"/>
  <c r="W53" i="15" s="1"/>
  <c r="X53" i="15" s="1"/>
  <c r="Y53" i="15" s="1"/>
  <c r="Z53" i="15" s="1"/>
  <c r="AA53" i="15" s="1"/>
  <c r="AB53" i="15" s="1"/>
  <c r="AC53" i="15" s="1"/>
  <c r="AD53" i="15" s="1"/>
  <c r="AE53" i="15" s="1"/>
</calcChain>
</file>

<file path=xl/sharedStrings.xml><?xml version="1.0" encoding="utf-8"?>
<sst xmlns="http://schemas.openxmlformats.org/spreadsheetml/2006/main" count="597" uniqueCount="255">
  <si>
    <t>Variable</t>
  </si>
  <si>
    <t>Data Type</t>
    <phoneticPr fontId="5" type="noConversion"/>
  </si>
  <si>
    <t>Signal Direction</t>
    <phoneticPr fontId="5" type="noConversion"/>
  </si>
  <si>
    <t>Data Type</t>
    <phoneticPr fontId="5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</si>
  <si>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5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</si>
  <si>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5" type="noConversion"/>
  </si>
  <si>
    <t>min</t>
    <phoneticPr fontId="5" type="noConversion"/>
  </si>
  <si>
    <t>max</t>
    <phoneticPr fontId="5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</si>
  <si>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5" type="noConversion"/>
  </si>
  <si>
    <t>Row_Column</t>
    <phoneticPr fontId="5" type="noConversion"/>
  </si>
  <si>
    <t>Value</t>
    <phoneticPr fontId="5" type="noConversion"/>
  </si>
  <si>
    <t>Min</t>
    <phoneticPr fontId="10" type="noConversion"/>
  </si>
  <si>
    <t>Max</t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</si>
  <si>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5" type="noConversion"/>
  </si>
  <si>
    <t>Header File</t>
    <phoneticPr fontId="5" type="noConversion"/>
  </si>
  <si>
    <t>Source File</t>
    <phoneticPr fontId="5" type="noConversion"/>
  </si>
  <si>
    <t>description</t>
    <phoneticPr fontId="10" type="noConversion"/>
  </si>
  <si>
    <t>Variable</t>
    <phoneticPr fontId="5" type="noConversion"/>
  </si>
  <si>
    <t>1,1</t>
  </si>
  <si>
    <t>uint8</t>
  </si>
  <si>
    <t>Row_Column</t>
    <phoneticPr fontId="5" type="noConversion"/>
  </si>
  <si>
    <t>single</t>
    <phoneticPr fontId="5" type="noConversion"/>
  </si>
  <si>
    <t>A</t>
    <phoneticPr fontId="5" type="noConversion"/>
  </si>
  <si>
    <t>BSPR_iBattCurr</t>
    <phoneticPr fontId="13" type="noConversion"/>
  </si>
  <si>
    <t>single</t>
    <phoneticPr fontId="5" type="noConversion"/>
  </si>
  <si>
    <t>C</t>
    <phoneticPr fontId="5" type="noConversion"/>
  </si>
  <si>
    <t>From</t>
    <phoneticPr fontId="5" type="noConversion"/>
  </si>
  <si>
    <t>Notes</t>
    <phoneticPr fontId="5" type="noConversion"/>
  </si>
  <si>
    <t>NA</t>
    <phoneticPr fontId="5" type="noConversion"/>
  </si>
  <si>
    <t>NA</t>
    <phoneticPr fontId="5" type="noConversion"/>
  </si>
  <si>
    <t>single</t>
    <phoneticPr fontId="5" type="noConversion"/>
  </si>
  <si>
    <t>single</t>
  </si>
  <si>
    <t>single</t>
    <phoneticPr fontId="10" type="noConversion"/>
  </si>
  <si>
    <t>boolean</t>
    <phoneticPr fontId="5" type="noConversion"/>
  </si>
  <si>
    <t>flg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</si>
  <si>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</si>
  <si>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</si>
  <si>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</si>
  <si>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</si>
  <si>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%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</si>
  <si>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</si>
  <si>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</si>
  <si>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</si>
  <si>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</si>
  <si>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min</t>
    <phoneticPr fontId="5" type="noConversion"/>
  </si>
  <si>
    <t>NA</t>
    <phoneticPr fontId="5" type="noConversion"/>
  </si>
  <si>
    <t>1,1</t>
    <phoneticPr fontId="10" type="noConversion"/>
  </si>
  <si>
    <t>BCMR_flgDChrgFulChk</t>
    <phoneticPr fontId="5" type="noConversion"/>
  </si>
  <si>
    <t>A</t>
    <phoneticPr fontId="10" type="noConversion"/>
  </si>
  <si>
    <t>温度2</t>
  </si>
  <si>
    <t>温度3</t>
  </si>
  <si>
    <t>温度4</t>
  </si>
  <si>
    <t>温度5</t>
  </si>
  <si>
    <t>温度6</t>
  </si>
  <si>
    <t>温度7</t>
  </si>
  <si>
    <t>温度8</t>
  </si>
  <si>
    <t>温度9</t>
  </si>
  <si>
    <t>温度10</t>
  </si>
  <si>
    <t>温度11</t>
  </si>
  <si>
    <t>0,5,10,20,30,40,50,60,70,80,85,90,95,100,</t>
    <phoneticPr fontId="10" type="noConversion"/>
  </si>
  <si>
    <t>14,1</t>
    <phoneticPr fontId="10" type="noConversion"/>
  </si>
  <si>
    <t>SOC　</t>
  </si>
  <si>
    <t>　&lt;-20</t>
  </si>
  <si>
    <t>不允许充电　</t>
  </si>
  <si>
    <t>温度1</t>
  </si>
  <si>
    <t>‘-20≤T&lt;-15</t>
  </si>
  <si>
    <t>电压/Voltage</t>
  </si>
  <si>
    <t>倍率/charge rate</t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</si>
  <si>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</si>
  <si>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</si>
  <si>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</si>
  <si>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</si>
  <si>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</si>
  <si>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</si>
  <si>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</si>
  <si>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</si>
  <si>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t>‘25≤T&lt;30</t>
  </si>
  <si>
    <t>‘45≤T&lt;50</t>
  </si>
  <si>
    <t>180Ah电芯充电窗口</t>
    <phoneticPr fontId="10" type="noConversion"/>
  </si>
  <si>
    <t>SOC≤0%</t>
    <phoneticPr fontId="13" type="noConversion"/>
  </si>
  <si>
    <t>0%＜SOC≤5%</t>
    <phoneticPr fontId="13" type="noConversion"/>
  </si>
  <si>
    <t>5%＜SOC≤10%</t>
    <phoneticPr fontId="13" type="noConversion"/>
  </si>
  <si>
    <t>10%＜SOC≤20%</t>
    <phoneticPr fontId="13" type="noConversion"/>
  </si>
  <si>
    <t>20%＜SOC≤30%</t>
    <phoneticPr fontId="13" type="noConversion"/>
  </si>
  <si>
    <t>30%＜SOC≤40%</t>
    <phoneticPr fontId="13" type="noConversion"/>
  </si>
  <si>
    <t>40%＜SOC≤50%</t>
    <phoneticPr fontId="13" type="noConversion"/>
  </si>
  <si>
    <t>50%＜SOC≤60%</t>
    <phoneticPr fontId="13" type="noConversion"/>
  </si>
  <si>
    <t>60%＜SOC≤70%</t>
    <phoneticPr fontId="13" type="noConversion"/>
  </si>
  <si>
    <t>80%＜SOC≤85%</t>
    <phoneticPr fontId="13" type="noConversion"/>
  </si>
  <si>
    <t>85%＜SOC≤90%</t>
    <phoneticPr fontId="13" type="noConversion"/>
  </si>
  <si>
    <t>90%＜SOC≤95%</t>
    <phoneticPr fontId="13" type="noConversion"/>
  </si>
  <si>
    <t>‘50≤T≤55</t>
    <phoneticPr fontId="13" type="noConversion"/>
  </si>
  <si>
    <t>　＞55</t>
    <phoneticPr fontId="13" type="noConversion"/>
  </si>
  <si>
    <t>‘30≤T&lt;45</t>
    <phoneticPr fontId="13" type="noConversion"/>
  </si>
  <si>
    <t>温度12</t>
    <phoneticPr fontId="13" type="noConversion"/>
  </si>
  <si>
    <t>温度13</t>
    <phoneticPr fontId="13" type="noConversion"/>
  </si>
  <si>
    <t>75%＜SOC≤80%</t>
    <phoneticPr fontId="13" type="noConversion"/>
  </si>
  <si>
    <t>70%＜SOC≤75%</t>
    <phoneticPr fontId="13" type="noConversion"/>
  </si>
  <si>
    <r>
      <t>S</t>
    </r>
    <r>
      <rPr>
        <sz val="11"/>
        <color theme="1"/>
        <rFont val="宋体"/>
        <family val="3"/>
        <charset val="134"/>
        <scheme val="minor"/>
      </rPr>
      <t>UM</t>
    </r>
    <phoneticPr fontId="13" type="noConversion"/>
  </si>
  <si>
    <t>A</t>
  </si>
  <si>
    <t>min</t>
  </si>
  <si>
    <t>BCMR_cDcChrgBattCap_C</t>
  </si>
  <si>
    <t>C</t>
  </si>
  <si>
    <t>0,1,2,3,4,5,6,7,8,9,10,11,12,13,</t>
  </si>
  <si>
    <t>14,1</t>
  </si>
  <si>
    <t>num</t>
  </si>
  <si>
    <t>2,</t>
  </si>
  <si>
    <t>s</t>
  </si>
  <si>
    <t>BCMR_iDcCurOptDebs_C</t>
  </si>
  <si>
    <t>-5,</t>
  </si>
  <si>
    <t>BCMR_iBattCurCal_C</t>
  </si>
  <si>
    <t>0,</t>
  </si>
  <si>
    <t>BCMR_tBattTmaxCal_C</t>
  </si>
  <si>
    <t>°C</t>
  </si>
  <si>
    <t>BCMR_rDspSocCal_C</t>
  </si>
  <si>
    <t>50,</t>
  </si>
  <si>
    <t>%</t>
  </si>
  <si>
    <t>BCMR_bBattCurCalFlg_C</t>
  </si>
  <si>
    <t>1,</t>
  </si>
  <si>
    <t>boolean</t>
  </si>
  <si>
    <t>BCMR_bBattTmaxCalFlg_C</t>
  </si>
  <si>
    <t>BCMR_bDspSocCalFlg_C</t>
  </si>
  <si>
    <t>state</t>
  </si>
  <si>
    <t>NA</t>
  </si>
  <si>
    <t>flg</t>
  </si>
  <si>
    <t>uint16</t>
  </si>
  <si>
    <t>300,</t>
    <phoneticPr fontId="11" type="noConversion"/>
  </si>
  <si>
    <t>BCMR_cntCurRateDebs_C</t>
    <phoneticPr fontId="11" type="noConversion"/>
  </si>
  <si>
    <t>num</t>
    <phoneticPr fontId="11" type="noConversion"/>
  </si>
  <si>
    <t>BCMR_cntDChrgCurCnt_C</t>
    <phoneticPr fontId="11" type="noConversion"/>
  </si>
  <si>
    <t>BCMR_rColNum</t>
    <phoneticPr fontId="5" type="noConversion"/>
  </si>
  <si>
    <t>BCMR_cntCountNum</t>
    <phoneticPr fontId="5" type="noConversion"/>
  </si>
  <si>
    <t>3000,</t>
    <phoneticPr fontId="11" type="noConversion"/>
  </si>
  <si>
    <t>BCMR_numCurrCalcEna</t>
    <phoneticPr fontId="5" type="noConversion"/>
  </si>
  <si>
    <t>21,</t>
    <phoneticPr fontId="10" type="noConversion"/>
  </si>
  <si>
    <t>uint8</t>
    <phoneticPr fontId="10" type="noConversion"/>
  </si>
  <si>
    <t>1,1</t>
    <phoneticPr fontId="10" type="noConversion"/>
  </si>
  <si>
    <t>s</t>
    <phoneticPr fontId="10" type="noConversion"/>
  </si>
  <si>
    <t>BCMR_tiDChrgDetParaDebs_C</t>
    <phoneticPr fontId="10" type="noConversion"/>
  </si>
  <si>
    <t>0.3,</t>
    <phoneticPr fontId="10" type="noConversion"/>
  </si>
  <si>
    <t>s</t>
    <phoneticPr fontId="10" type="noConversion"/>
  </si>
  <si>
    <t>BCMR_tiDChrgParaBase_C</t>
    <phoneticPr fontId="10" type="noConversion"/>
  </si>
  <si>
    <t>0.01,</t>
    <phoneticPr fontId="10" type="noConversion"/>
  </si>
  <si>
    <t>s</t>
    <phoneticPr fontId="10" type="noConversion"/>
  </si>
  <si>
    <t>single</t>
    <phoneticPr fontId="10" type="noConversion"/>
  </si>
  <si>
    <t>BCMR_tiRemDChrgTime</t>
    <phoneticPr fontId="5" type="noConversion"/>
  </si>
  <si>
    <t>input</t>
    <phoneticPr fontId="13" type="noConversion"/>
  </si>
  <si>
    <t>dchrg_remt_parameters.h</t>
    <phoneticPr fontId="11" type="noConversion"/>
  </si>
  <si>
    <t>dchrg_remt_parameters.c</t>
    <phoneticPr fontId="11" type="noConversion"/>
  </si>
  <si>
    <t>BCMR_iDChrgCurrRemTimeAdj_C</t>
    <phoneticPr fontId="11" type="noConversion"/>
  </si>
  <si>
    <t>BCMR_rSOC_Y</t>
    <phoneticPr fontId="10" type="noConversion"/>
  </si>
  <si>
    <t>BCMR_tiDChrgRemTbl</t>
    <phoneticPr fontId="5" type="noConversion"/>
  </si>
  <si>
    <t>BCMR_tiDcChrgCurrUnitTime_MAP</t>
    <phoneticPr fontId="11" type="noConversion"/>
  </si>
  <si>
    <t>input</t>
    <phoneticPr fontId="5" type="noConversion"/>
  </si>
  <si>
    <t>BCMR_bDChrgWkup</t>
    <phoneticPr fontId="5" type="noConversion"/>
  </si>
  <si>
    <t>BCMR_bDChrgCnnt</t>
    <phoneticPr fontId="5" type="noConversion"/>
  </si>
  <si>
    <t>BSER_rSocDspl</t>
    <phoneticPr fontId="5" type="noConversion"/>
  </si>
  <si>
    <t>output</t>
    <phoneticPr fontId="5" type="noConversion"/>
  </si>
  <si>
    <t>local</t>
    <phoneticPr fontId="5" type="noConversion"/>
  </si>
  <si>
    <t>BCMR_tiDChrgRemRvs</t>
    <phoneticPr fontId="5" type="noConversion"/>
  </si>
  <si>
    <t>BCMR_tiDChrgTiRemCalc</t>
    <phoneticPr fontId="5" type="noConversion"/>
  </si>
  <si>
    <t>BCMR_RemTimeState</t>
    <phoneticPr fontId="5" type="noConversion"/>
  </si>
  <si>
    <t>BCMR_cntCounterNum</t>
    <phoneticPr fontId="5" type="noConversion"/>
  </si>
  <si>
    <t>BCMR_iCurDChrgOldVal</t>
    <phoneticPr fontId="5" type="noConversion"/>
  </si>
  <si>
    <t>BCMR_tiUnitTimeTot</t>
    <phoneticPr fontId="5" type="noConversion"/>
  </si>
  <si>
    <t>output</t>
    <phoneticPr fontId="5" type="noConversion"/>
  </si>
  <si>
    <t>BCMR_tiUnitTimeSub</t>
    <phoneticPr fontId="5" type="noConversion"/>
  </si>
  <si>
    <t>BCMR_rSocStepLong</t>
    <phoneticPr fontId="5" type="noConversion"/>
  </si>
  <si>
    <t>BCMR_rSocStepDiff</t>
    <phoneticPr fontId="5" type="noConversion"/>
  </si>
  <si>
    <t>BCMR_bDChrgCurrOutputEna</t>
    <phoneticPr fontId="5" type="noConversion"/>
  </si>
  <si>
    <t>BCMR_bDChrgCurrReqEna</t>
    <phoneticPr fontId="5" type="noConversion"/>
  </si>
  <si>
    <t>input</t>
    <phoneticPr fontId="5" type="noConversion"/>
  </si>
  <si>
    <t>BCMR_numDChrgVoltStepMix2</t>
    <phoneticPr fontId="5" type="noConversion"/>
  </si>
  <si>
    <t>BSPR_tBattTempMax</t>
    <phoneticPr fontId="5" type="noConversion"/>
  </si>
  <si>
    <t>BCMR_pctBattSocStep_C</t>
    <phoneticPr fontId="11" type="noConversion"/>
  </si>
  <si>
    <t>uint8</t>
    <phoneticPr fontId="10" type="noConversion"/>
  </si>
  <si>
    <t>num</t>
    <phoneticPr fontId="10" type="noConversion"/>
  </si>
  <si>
    <t>BCMR_pctBattSocHysRng_C</t>
    <phoneticPr fontId="11" type="noConversion"/>
  </si>
  <si>
    <t>single</t>
    <phoneticPr fontId="10" type="noConversion"/>
  </si>
  <si>
    <t>°C</t>
    <phoneticPr fontId="10" type="noConversion"/>
  </si>
  <si>
    <t>°C</t>
    <phoneticPr fontId="10" type="noConversion"/>
  </si>
  <si>
    <t>BCMR_tCellTempHysRngTiRem_C</t>
    <phoneticPr fontId="10" type="noConversion"/>
  </si>
  <si>
    <t>SOC</t>
  </si>
  <si>
    <t>5%＜SOC≤10%</t>
  </si>
  <si>
    <t>10%＜SOC≤20%</t>
  </si>
  <si>
    <t>20%＜SOC≤30%</t>
  </si>
  <si>
    <t>30%＜SOC≤40%</t>
  </si>
  <si>
    <t>40%＜SOC≤50%</t>
  </si>
  <si>
    <t>50%＜SOC≤60%</t>
  </si>
  <si>
    <t>60%＜SOC≤70%</t>
  </si>
  <si>
    <t>85%＜SOC≤90%</t>
  </si>
  <si>
    <t>90%＜SOC≤95%</t>
  </si>
  <si>
    <t>95%＜SOC≤97%</t>
  </si>
  <si>
    <t>电压/V</t>
  </si>
  <si>
    <t>＜-20℃</t>
  </si>
  <si>
    <t>‘40≤T&lt;45</t>
  </si>
  <si>
    <t>‘50≤T≤53</t>
  </si>
  <si>
    <t>80%＜SOC≤85%</t>
    <phoneticPr fontId="13" type="noConversion"/>
  </si>
  <si>
    <r>
      <t>70%＜SOC≤</t>
    </r>
    <r>
      <rPr>
        <sz val="11"/>
        <color theme="1"/>
        <rFont val="宋体"/>
        <family val="3"/>
        <charset val="134"/>
        <scheme val="minor"/>
      </rPr>
      <t>80</t>
    </r>
    <r>
      <rPr>
        <sz val="11"/>
        <color theme="1"/>
        <rFont val="宋体"/>
        <family val="3"/>
        <charset val="134"/>
        <scheme val="minor"/>
      </rPr>
      <t>%</t>
    </r>
    <phoneticPr fontId="13" type="noConversion"/>
  </si>
  <si>
    <t>BCMR_tDcChrgCellTempTiRem_A</t>
    <phoneticPr fontId="10" type="noConversion"/>
  </si>
  <si>
    <t>V</t>
  </si>
  <si>
    <t>NA</t>
    <phoneticPr fontId="5" type="noConversion"/>
  </si>
  <si>
    <t>BSPR_uCellVoltMax</t>
    <phoneticPr fontId="5" type="noConversion"/>
  </si>
  <si>
    <t>Input</t>
    <phoneticPr fontId="5" type="noConversion"/>
  </si>
  <si>
    <t>BCMR_tiDcChrgCurrTimeEnd_MAP</t>
    <phoneticPr fontId="11" type="noConversion"/>
  </si>
  <si>
    <t>BCMR_uCellVoltMaxTiRem_A</t>
    <phoneticPr fontId="11" type="noConversion"/>
  </si>
  <si>
    <t>V</t>
    <phoneticPr fontId="11" type="noConversion"/>
  </si>
  <si>
    <t>min</t>
    <phoneticPr fontId="11" type="noConversion"/>
  </si>
  <si>
    <t>single</t>
    <phoneticPr fontId="11" type="noConversion"/>
  </si>
  <si>
    <t>BCMR_rRowNum</t>
    <phoneticPr fontId="5" type="noConversion"/>
  </si>
  <si>
    <r>
      <t>‘25≤T&lt;</t>
    </r>
    <r>
      <rPr>
        <sz val="11"/>
        <color theme="1"/>
        <rFont val="宋体"/>
        <family val="2"/>
        <charset val="134"/>
        <scheme val="minor"/>
      </rPr>
      <t>30</t>
    </r>
    <phoneticPr fontId="13" type="noConversion"/>
  </si>
  <si>
    <t>‘30≤T&lt;35</t>
    <phoneticPr fontId="13" type="noConversion"/>
  </si>
  <si>
    <t>‘35≤T&lt;40</t>
    <phoneticPr fontId="13" type="noConversion"/>
  </si>
  <si>
    <t>16,1</t>
    <phoneticPr fontId="10" type="noConversion"/>
  </si>
  <si>
    <t>1,1</t>
    <phoneticPr fontId="11" type="noConversion"/>
  </si>
  <si>
    <t>0.001,</t>
    <phoneticPr fontId="10" type="noConversion"/>
  </si>
  <si>
    <t>fac</t>
    <phoneticPr fontId="11" type="noConversion"/>
  </si>
  <si>
    <t>BCMR_facRemChgTiFil_C</t>
    <phoneticPr fontId="10" type="noConversion"/>
  </si>
  <si>
    <t>BCMR_tBattTempMaxFilRem_C</t>
  </si>
  <si>
    <t>BCMR_tBattTempMaxFil_C保持一致</t>
    <phoneticPr fontId="11" type="noConversion"/>
  </si>
  <si>
    <t>BSPR_tBattTempMin</t>
    <phoneticPr fontId="5" type="noConversion"/>
  </si>
  <si>
    <t>0,</t>
    <phoneticPr fontId="10" type="noConversion"/>
  </si>
  <si>
    <t>2,</t>
    <phoneticPr fontId="10" type="noConversion"/>
  </si>
  <si>
    <t>BCMR_tiDChrgTiRemBase_C</t>
    <phoneticPr fontId="11" type="noConversion"/>
  </si>
  <si>
    <t>0.01,</t>
    <phoneticPr fontId="11" type="noConversion"/>
  </si>
  <si>
    <t>s</t>
    <phoneticPr fontId="11" type="noConversion"/>
  </si>
  <si>
    <t>BCMR_tiDChrgCellVoltMaxDebs_C</t>
    <phoneticPr fontId="11" type="noConversion"/>
  </si>
  <si>
    <t>3,</t>
    <phoneticPr fontId="11" type="noConversion"/>
  </si>
  <si>
    <t>20,17,9,2,1,</t>
    <phoneticPr fontId="10" type="noConversion"/>
  </si>
  <si>
    <t>5,1</t>
    <phoneticPr fontId="11" type="noConversion"/>
  </si>
  <si>
    <t>20,</t>
    <phoneticPr fontId="11" type="noConversion"/>
  </si>
  <si>
    <t>4.23,</t>
    <phoneticPr fontId="10" type="noConversion"/>
  </si>
  <si>
    <t>BCMR_uCellVoltMaxTiSw_C</t>
    <phoneticPr fontId="11" type="noConversion"/>
  </si>
  <si>
    <t>17,1</t>
    <phoneticPr fontId="10" type="noConversion"/>
  </si>
  <si>
    <t>＞53℃</t>
    <phoneticPr fontId="13" type="noConversion"/>
  </si>
  <si>
    <t>17,14</t>
    <phoneticPr fontId="11" type="noConversion"/>
  </si>
  <si>
    <t>17,14</t>
    <phoneticPr fontId="10" type="noConversion"/>
  </si>
  <si>
    <t>0%＜SOC≤5%</t>
    <phoneticPr fontId="13" type="noConversion"/>
  </si>
  <si>
    <t>BCMR_iDcChrgRemCur_MAP</t>
    <phoneticPr fontId="10" type="noConversion"/>
  </si>
  <si>
    <t>BCMR_tiDcChrgCurrTime_MAP</t>
    <phoneticPr fontId="11" type="noConversion"/>
  </si>
  <si>
    <t>0,1,2,3,4,5,6,7,8,9,10,11,12,13,14,15,</t>
    <phoneticPr fontId="10" type="noConversion"/>
  </si>
  <si>
    <t>-21,-20,-15,-10,-5,0,5,10,15,20,25,30,35,40,45,50,54,</t>
    <phoneticPr fontId="10" type="noConversion"/>
  </si>
  <si>
    <t>819.9 ,804.2,787.6,745.6,698,644,584.6,517.9,437.9,337.9,277.9,217.9,60,0,
819.9 ,804.2,787.6,745.6,698,644,584.6,517.9,437.9,337.9,277.9,217.9,60,0,
579.7 ,570.5,558.5,532.8,500.9,463.6,418.2,361.6,294.9,214.9,168.8,122.7,34.5,0,
419.8 ,413.3,405,386.9,364.3,338.8,308.7,267.6,213.1,153.7,116.2,78.7,24.2,0,
318.2 ,313.5,307.5,293.6,277.6,259,237.1,208.8,169.1,121.5,91.8,62.1,24.1,0,
232.7 ,228.2,223.7,214.2,202.5,187.4,171.1,151.8,129.2,98.7,75.1,51.5,24,0,
190.9 ,187.9,184.9,177.2,167.6,155.9,140.4,123.6,103.9,78.5,61.7,44.9,24.1,0,
154.4 ,151.9,149.4,142.9,134.7,125.5,113.9,100.7,85.5,65.6,52.9,40.2,24,0,
135.6 ,133.2,130.8,125.6,118.8,110.8,101.3,90.6,77.6,59.3,48.2,37.1,24.2,0,
110.3 ,107.9,105.5,100.7,95.7,89.3,81.6,73.1,62.7,49.4,41.9,34.4,23.9,0,
102.0 ,99.6,97.2,92.4,87.6,81.6,74.6,67.4,58.2,46.3,39.7,33.1,24.1,0,
102.0 ,99.6,97.2,92.4,87.6,81.6,74.6,67.4,58.2,46.3,39.7,33.1,24.1,0,
102.0 ,99.6,97.2,92.4,87.6,81.6,74.6,67.4,58.2,46.3,39.7,33.1,24.1,0,
102.0 ,99.6,97.2,92.4,87.6,81.6,74.6,67.4,58.2,46.3,39.7,33.1,24.1,0,
102.0 ,99.6,97.2,92.4,87.6,81.6,74.6,67.4,58.2,46.3,39.7,33.1,24.1,0,
214.5 ,205.6,196.7,178.9,161.1,143.3,125.5,107.7,89.9,71.8,62.8,53.8,24.1,0,
214.45,205.6,196.7,178.9,161.1,143.3,125.5,107.7,89.9,71.8,62.8,53.8,24.1,0,</t>
    <phoneticPr fontId="11" type="noConversion"/>
  </si>
  <si>
    <t>0,0,0,0,0,0,0,0,0,0,0,0,0,0,
0.191,0.191,0.181,0.143,0.126,0.111,0.101,0.09,0.075,0.06,0.05,0.05,0.019,0.02,
0.325,0.325,0.25,0.233,0.188,0.161,0.132,0.106,0.09,0.075,0.065,0.065,0.034,0.035,
0.46,0.46,0.361,0.332,0.265,0.235,0.199,0.146,0.11,0.101,0.08,0.08,0.055,0.05,
0.628,0.628,0.502,0.431,0.375,0.322,0.274,0.212,0.151,0.126,0.101,0.101,0.079,0.05,
0.672,0.672,0.672,0.629,0.511,0.398,0.368,0.311,0.266,0.197,0.127,0.127,0.109,0.05,
0.995,0.995,0.995,0.78,0.622,0.511,0.386,0.357,0.305,0.236,0.179,0.179,0.144,0.05,
1.186,1.186,1.186,0.926,0.732,0.651,0.519,0.455,0.395,0.302,0.236,0.236,0.185,0.05,
1.256,1.256,1.256,1.156,0.876,0.749,0.628,0.559,0.461,0.327,0.271,0.271,0.232,0.05,
1.256,1.256,1.256,1.256,1.206,0.93,0.779,0.704,0.578,0.452,0.402,0.402,0.285,0.05,
1.256,1.256,1.256,1.256,1.256,1.005,0.854,0.829,0.653,0.503,0.452,0.452,0.332,0.05,
1.256,1.256,1.256,1.256,1.256,1.005,0.854,0.829,0.653,0.503,0.452,0.452,0.332,0.05,
1.256,1.256,1.256,1.256,1.256,1.005,0.854,0.829,0.653,0.503,0.452,0.452,0.332,0.05,
1.256,1.256,1.256,1.256,1.256,1.005,0.854,0.829,0.653,0.503,0.452,0.452,0.332,0.05,
1.256,1.256,1.256,1.256,1.256,1.005,0.854,0.829,0.653,0.503,0.452,0.452,0.332,0.05,
0.337,0.337,0.337,0.337,0.337,0.337,0.337,0.337,0.337,0.332,0.332,0.332,0.101,0.05,
0,0,0,0,0,0,0,0,0,0,0,0,0,0,</t>
    <phoneticPr fontId="10" type="noConversion"/>
  </si>
  <si>
    <t>0,0,0,0,0,0,0,0,0,0,0,0,0,0,
15.71,16.57,41.96,47.62,54.05,59.41,66.67,80,100,60,60,157.89,60,0,
9.23,12,25.75,31.91,37.27,45.45,56.6,66.67,80,46.15,46.15,88.24,34.29,0,
6.52,8.31,18.07,22.64,25.53,30.15,41.1,54.55,59.41,37.5,37.5,54.55,24,0,
4.78,5.98,13.92,16,18.63,21.9,28.3,39.74,47.62,29.7,29.7,37.97,24,0,
4.46,4.46,9.54,11.74,15.08,16.3,19.29,22.56,30.46,23.62,23.62,27.52,24,0,
3.02,3.02,7.69,9.65,11.74,15.54,16.81,19.67,25.42,16.76,16.76,20.83,24,0,
2.53,2.53,6.48,8.2,9.22,11.56,13.19,15.19,19.87,12.71,12.71,16.22,24,0,
2.39,2.39,5.19,6.85,8.01,9.55,10.73,13.02,18.35,11.07,11.07,12.93,24,0,
2.39,2.39,4.78,4.98,6.45,7.7,8.52,10.38,13.27,7.46,7.46,10.53,24,0,
2.39,2.39,4.78,4.78,5.97,7.03,7.24,9.19,11.93,6.64,6.64,9.04,24,0,
2.39,2.39,4.78,4.78,5.97,7.03,7.24,9.19,11.93,6.64,6.64,9.04,24,0,
2.39,2.39,4.78,4.78,5.97,7.03,7.24,9.19,11.93,6.64,6.64,9.04,24,0,
2.39,2.39,4.78,4.78,5.97,7.03,7.24,9.19,11.93,6.64,6.64,9.04,24,0,
2.39,2.39,4.78,4.78,5.97,7.03,7.24,9.19,11.93,6.64,6.64,9.04,24,0,
8.9,8.9,17.8,17.8,17.8,17.8,17.8,17.8,18.07,9.04,9.04,29.7,24,0,
0,0,0,0,0,0,0,0,0,0,0,0,0,0,</t>
    <phoneticPr fontId="11" type="noConversion"/>
  </si>
  <si>
    <t>BCMR_tCellTempStepTiRem_A</t>
    <phoneticPr fontId="10" type="noConversion"/>
  </si>
  <si>
    <t>BCMR_tCellTempTiRem_A</t>
    <phoneticPr fontId="10" type="noConversion"/>
  </si>
  <si>
    <t>-20,-15,-10,-5,0,5,10,15,20,25,30,35,40,45,50,54,</t>
    <phoneticPr fontId="10" type="noConversion"/>
  </si>
  <si>
    <t>16,1</t>
    <phoneticPr fontId="10" type="noConversion"/>
  </si>
  <si>
    <t>4.27,4.28,4.29,4.3,4.301,</t>
    <phoneticPr fontId="10" type="noConversion"/>
  </si>
  <si>
    <t>BCMR_iDChrgCurrStbDbnc_C</t>
  </si>
  <si>
    <t>0,</t>
    <phoneticPr fontId="10" type="noConversion"/>
  </si>
  <si>
    <t>dchrg_remt_parameters.h</t>
    <phoneticPr fontId="10" type="noConversion"/>
  </si>
  <si>
    <t>dchrg_remt_parameters.c</t>
    <phoneticPr fontId="10" type="noConversion"/>
  </si>
  <si>
    <t>199,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</si>
</sst>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_ "/>
  </numFmts>
  <fonts count="27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b/>
      <sz val="16"/>
      <color indexed="8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10"/>
      <color rgb="FFFFFF00"/>
      <name val="微软雅黑"/>
      <family val="2"/>
      <charset val="134"/>
    </font>
    <font>
      <sz val="8"/>
      <color theme="1"/>
      <name val="Arial"/>
      <family val="2"/>
    </font>
    <font>
      <i/>
      <sz val="8"/>
      <name val="Arial"/>
      <family val="2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9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B04"/>
        <bgColor indexed="64"/>
      </patternFill>
    </fill>
    <fill>
      <patternFill patternType="solid">
        <fgColor rgb="FFE5F708"/>
        <bgColor indexed="64"/>
      </patternFill>
    </fill>
    <fill>
      <patternFill patternType="solid">
        <fgColor rgb="FFCAEF10"/>
        <bgColor indexed="64"/>
      </patternFill>
    </fill>
    <fill>
      <patternFill patternType="solid">
        <fgColor rgb="FFAFE719"/>
        <bgColor indexed="64"/>
      </patternFill>
    </fill>
    <fill>
      <patternFill patternType="solid">
        <fgColor rgb="FF94DE21"/>
        <bgColor indexed="64"/>
      </patternFill>
    </fill>
    <fill>
      <patternFill patternType="solid">
        <fgColor rgb="FF79D62A"/>
        <bgColor indexed="64"/>
      </patternFill>
    </fill>
    <fill>
      <patternFill patternType="solid">
        <fgColor rgb="FF5ECE32"/>
        <bgColor indexed="64"/>
      </patternFill>
    </fill>
    <fill>
      <patternFill patternType="solid">
        <fgColor rgb="FF44C53A"/>
        <bgColor indexed="64"/>
      </patternFill>
    </fill>
    <fill>
      <patternFill patternType="solid">
        <fgColor rgb="FF29BD43"/>
        <bgColor indexed="64"/>
      </patternFill>
    </fill>
    <fill>
      <patternFill patternType="solid">
        <fgColor rgb="FF1BB947"/>
        <bgColor indexed="64"/>
      </patternFill>
    </fill>
    <fill>
      <patternFill patternType="solid">
        <fgColor rgb="FF0EB54B"/>
        <bgColor indexed="64"/>
      </patternFill>
    </fill>
    <fill>
      <patternFill patternType="solid">
        <fgColor rgb="FFFCF8FB"/>
        <bgColor indexed="64"/>
      </patternFill>
    </fill>
    <fill>
      <patternFill patternType="solid">
        <fgColor rgb="FFFCEDF0"/>
        <bgColor indexed="64"/>
      </patternFill>
    </fill>
    <fill>
      <patternFill patternType="solid">
        <fgColor rgb="FFFCF1F4"/>
        <bgColor indexed="64"/>
      </patternFill>
    </fill>
    <fill>
      <patternFill patternType="solid">
        <fgColor rgb="FFFCF5F8"/>
        <bgColor indexed="64"/>
      </patternFill>
    </fill>
    <fill>
      <patternFill patternType="solid">
        <fgColor rgb="FFFCF7FA"/>
        <bgColor indexed="64"/>
      </patternFill>
    </fill>
    <fill>
      <patternFill patternType="solid">
        <fgColor rgb="FFFCF9FC"/>
        <bgColor indexed="64"/>
      </patternFill>
    </fill>
    <fill>
      <patternFill patternType="solid">
        <fgColor rgb="FFFCFAFD"/>
        <bgColor indexed="64"/>
      </patternFill>
    </fill>
    <fill>
      <patternFill patternType="solid">
        <fgColor rgb="FFFCFBFE"/>
        <bgColor indexed="64"/>
      </patternFill>
    </fill>
    <fill>
      <patternFill patternType="solid">
        <fgColor rgb="FFFCFCFF"/>
        <bgColor indexed="64"/>
      </patternFill>
    </fill>
    <fill>
      <patternFill patternType="solid">
        <fgColor rgb="FFFCDEE1"/>
        <bgColor indexed="64"/>
      </patternFill>
    </fill>
    <fill>
      <patternFill patternType="solid">
        <fgColor rgb="FFFCE3E6"/>
        <bgColor indexed="64"/>
      </patternFill>
    </fill>
    <fill>
      <patternFill patternType="solid">
        <fgColor rgb="FFFCE5E8"/>
        <bgColor indexed="64"/>
      </patternFill>
    </fill>
    <fill>
      <patternFill patternType="solid">
        <fgColor rgb="FFFCEEF1"/>
        <bgColor indexed="64"/>
      </patternFill>
    </fill>
    <fill>
      <patternFill patternType="solid">
        <fgColor rgb="FFFCF3F6"/>
        <bgColor indexed="64"/>
      </patternFill>
    </fill>
    <fill>
      <patternFill patternType="solid">
        <fgColor rgb="FFFCF6F9"/>
        <bgColor indexed="64"/>
      </patternFill>
    </fill>
    <fill>
      <patternFill patternType="solid">
        <fgColor rgb="FFFBD6D9"/>
        <bgColor indexed="64"/>
      </patternFill>
    </fill>
    <fill>
      <patternFill patternType="solid">
        <fgColor rgb="FFFCE2E5"/>
        <bgColor indexed="64"/>
      </patternFill>
    </fill>
    <fill>
      <patternFill patternType="solid">
        <fgColor rgb="FFFCF4F7"/>
        <bgColor indexed="64"/>
      </patternFill>
    </fill>
    <fill>
      <patternFill patternType="solid">
        <fgColor rgb="FFFBC9CC"/>
        <bgColor indexed="64"/>
      </patternFill>
    </fill>
    <fill>
      <patternFill patternType="solid">
        <fgColor rgb="FFFCE6E9"/>
        <bgColor indexed="64"/>
      </patternFill>
    </fill>
    <fill>
      <patternFill patternType="solid">
        <fgColor rgb="FFFBD2D5"/>
        <bgColor indexed="64"/>
      </patternFill>
    </fill>
    <fill>
      <patternFill patternType="solid">
        <fgColor rgb="FFFCF2F5"/>
        <bgColor indexed="64"/>
      </patternFill>
    </fill>
    <fill>
      <patternFill patternType="solid">
        <fgColor rgb="FFFAA6A9"/>
        <bgColor indexed="64"/>
      </patternFill>
    </fill>
    <fill>
      <patternFill patternType="solid">
        <fgColor rgb="FFFBB9BB"/>
        <bgColor indexed="64"/>
      </patternFill>
    </fill>
    <fill>
      <patternFill patternType="solid">
        <fgColor rgb="FFFBBABC"/>
        <bgColor indexed="64"/>
      </patternFill>
    </fill>
    <fill>
      <patternFill patternType="solid">
        <fgColor rgb="FFFAB1B3"/>
        <bgColor indexed="64"/>
      </patternFill>
    </fill>
    <fill>
      <patternFill patternType="solid">
        <fgColor rgb="FFFBBBBD"/>
        <bgColor indexed="64"/>
      </patternFill>
    </fill>
    <fill>
      <patternFill patternType="solid">
        <fgColor rgb="FFFCEBEE"/>
        <bgColor indexed="64"/>
      </patternFill>
    </fill>
    <fill>
      <patternFill patternType="solid">
        <fgColor rgb="FFFCE7E9"/>
        <bgColor indexed="64"/>
      </patternFill>
    </fill>
    <fill>
      <patternFill patternType="solid">
        <fgColor rgb="FFFAA5A8"/>
        <bgColor indexed="64"/>
      </patternFill>
    </fill>
    <fill>
      <patternFill patternType="solid">
        <fgColor rgb="FFFBB7BA"/>
        <bgColor indexed="64"/>
      </patternFill>
    </fill>
    <fill>
      <patternFill patternType="solid">
        <fgColor rgb="FFFAA7AA"/>
        <bgColor indexed="64"/>
      </patternFill>
    </fill>
    <fill>
      <patternFill patternType="solid">
        <fgColor rgb="FFFBC5C7"/>
        <bgColor indexed="64"/>
      </patternFill>
    </fill>
    <fill>
      <patternFill patternType="solid">
        <fgColor rgb="FFFCD8DB"/>
        <bgColor indexed="64"/>
      </patternFill>
    </fill>
    <fill>
      <patternFill patternType="solid">
        <fgColor rgb="FFFCF0F3"/>
        <bgColor indexed="64"/>
      </patternFill>
    </fill>
    <fill>
      <patternFill patternType="solid">
        <fgColor rgb="FFF98A8C"/>
        <bgColor indexed="64"/>
      </patternFill>
    </fill>
    <fill>
      <patternFill patternType="solid">
        <fgColor rgb="FFFA9496"/>
        <bgColor indexed="64"/>
      </patternFill>
    </fill>
    <fill>
      <patternFill patternType="solid">
        <fgColor rgb="FFFAA0A2"/>
        <bgColor indexed="64"/>
      </patternFill>
    </fill>
    <fill>
      <patternFill patternType="solid">
        <fgColor rgb="FFF98E90"/>
        <bgColor indexed="64"/>
      </patternFill>
    </fill>
    <fill>
      <patternFill patternType="solid">
        <fgColor rgb="FFFAB0B2"/>
        <bgColor indexed="64"/>
      </patternFill>
    </fill>
    <fill>
      <patternFill patternType="solid">
        <fgColor rgb="FFFBC8CB"/>
        <bgColor indexed="64"/>
      </patternFill>
    </fill>
    <fill>
      <patternFill patternType="solid">
        <fgColor rgb="FFFCD9DC"/>
        <bgColor indexed="64"/>
      </patternFill>
    </fill>
    <fill>
      <patternFill patternType="solid">
        <fgColor rgb="FFFCE8EB"/>
        <bgColor indexed="64"/>
      </patternFill>
    </fill>
    <fill>
      <patternFill patternType="solid">
        <fgColor rgb="FFFBC7CA"/>
        <bgColor indexed="64"/>
      </patternFill>
    </fill>
    <fill>
      <patternFill patternType="solid">
        <fgColor rgb="FFFA9EA0"/>
        <bgColor indexed="64"/>
      </patternFill>
    </fill>
    <fill>
      <patternFill patternType="solid">
        <fgColor rgb="FFF97F81"/>
        <bgColor indexed="64"/>
      </patternFill>
    </fill>
    <fill>
      <patternFill patternType="solid">
        <fgColor rgb="FFF98688"/>
        <bgColor indexed="64"/>
      </patternFill>
    </fill>
    <fill>
      <patternFill patternType="solid">
        <fgColor rgb="FFFA9395"/>
        <bgColor indexed="64"/>
      </patternFill>
    </fill>
    <fill>
      <patternFill patternType="solid">
        <fgColor rgb="FFF9898B"/>
        <bgColor indexed="64"/>
      </patternFill>
    </fill>
    <fill>
      <patternFill patternType="solid">
        <fgColor rgb="FFF98D8F"/>
        <bgColor indexed="64"/>
      </patternFill>
    </fill>
    <fill>
      <patternFill patternType="solid">
        <fgColor rgb="FFFAA3A5"/>
        <bgColor indexed="64"/>
      </patternFill>
    </fill>
    <fill>
      <patternFill patternType="solid">
        <fgColor rgb="FFFBB4B6"/>
        <bgColor indexed="64"/>
      </patternFill>
    </fill>
    <fill>
      <patternFill patternType="solid">
        <fgColor rgb="FFF8696B"/>
        <bgColor indexed="64"/>
      </patternFill>
    </fill>
    <fill>
      <patternFill patternType="solid">
        <fgColor rgb="FFF97578"/>
        <bgColor indexed="64"/>
      </patternFill>
    </fill>
    <fill>
      <patternFill patternType="solid">
        <fgColor rgb="FFF9797B"/>
        <bgColor indexed="64"/>
      </patternFill>
    </fill>
    <fill>
      <patternFill patternType="solid">
        <fgColor rgb="FFF97E80"/>
        <bgColor indexed="64"/>
      </patternFill>
    </fill>
    <fill>
      <patternFill patternType="solid">
        <fgColor rgb="FFF97072"/>
        <bgColor indexed="64"/>
      </patternFill>
    </fill>
    <fill>
      <patternFill patternType="solid">
        <fgColor rgb="FFF97C7E"/>
        <bgColor indexed="64"/>
      </patternFill>
    </fill>
    <fill>
      <patternFill patternType="solid">
        <fgColor rgb="FFFA9A9C"/>
        <bgColor indexed="64"/>
      </patternFill>
    </fill>
    <fill>
      <patternFill patternType="solid">
        <fgColor rgb="FFFAB2B5"/>
        <bgColor indexed="64"/>
      </patternFill>
    </fill>
    <fill>
      <patternFill patternType="solid">
        <fgColor rgb="FFF96D6F"/>
        <bgColor indexed="64"/>
      </patternFill>
    </fill>
    <fill>
      <patternFill patternType="solid">
        <fgColor rgb="FFF9888A"/>
        <bgColor indexed="64"/>
      </patternFill>
    </fill>
    <fill>
      <patternFill patternType="solid">
        <fgColor rgb="FFFA989A"/>
        <bgColor indexed="64"/>
      </patternFill>
    </fill>
    <fill>
      <patternFill patternType="solid">
        <fgColor rgb="FFF97A7C"/>
        <bgColor indexed="64"/>
      </patternFill>
    </fill>
    <fill>
      <patternFill patternType="solid">
        <fgColor rgb="FFFA9597"/>
        <bgColor indexed="64"/>
      </patternFill>
    </fill>
    <fill>
      <patternFill patternType="solid">
        <fgColor rgb="FFFAA3A6"/>
        <bgColor indexed="64"/>
      </patternFill>
    </fill>
    <fill>
      <patternFill patternType="solid">
        <fgColor rgb="FFFBB9BC"/>
        <bgColor indexed="64"/>
      </patternFill>
    </fill>
    <fill>
      <patternFill patternType="solid">
        <fgColor rgb="FFFBCBCE"/>
        <bgColor indexed="64"/>
      </patternFill>
    </fill>
    <fill>
      <patternFill patternType="solid">
        <fgColor rgb="FFFAAAA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9" fillId="0" borderId="0"/>
    <xf numFmtId="0" fontId="4" fillId="0" borderId="0"/>
    <xf numFmtId="177" fontId="9" fillId="0" borderId="0"/>
    <xf numFmtId="0" fontId="4" fillId="0" borderId="0"/>
    <xf numFmtId="177" fontId="14" fillId="0" borderId="0">
      <alignment vertical="center"/>
    </xf>
    <xf numFmtId="0" fontId="3" fillId="0" borderId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</cellStyleXfs>
  <cellXfs count="188">
    <xf numFmtId="0" fontId="0" fillId="0" borderId="0" xfId="0"/>
    <xf numFmtId="0" fontId="5" fillId="0" borderId="0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176" fontId="8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176" fontId="12" fillId="0" borderId="0" xfId="0" applyNumberFormat="1" applyFont="1"/>
    <xf numFmtId="176" fontId="7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textRotation="90" wrapText="1"/>
    </xf>
    <xf numFmtId="0" fontId="6" fillId="0" borderId="0" xfId="2" applyFont="1" applyFill="1" applyBorder="1" applyAlignment="1">
      <alignment horizontal="center" vertical="center"/>
    </xf>
    <xf numFmtId="9" fontId="19" fillId="6" borderId="4" xfId="2" applyNumberFormat="1" applyFont="1" applyFill="1" applyBorder="1" applyAlignment="1">
      <alignment horizontal="center" vertical="center"/>
    </xf>
    <xf numFmtId="9" fontId="19" fillId="7" borderId="4" xfId="2" applyNumberFormat="1" applyFont="1" applyFill="1" applyBorder="1" applyAlignment="1">
      <alignment horizontal="center" vertical="center"/>
    </xf>
    <xf numFmtId="9" fontId="19" fillId="8" borderId="4" xfId="2" applyNumberFormat="1" applyFont="1" applyFill="1" applyBorder="1" applyAlignment="1">
      <alignment horizontal="center" vertical="center"/>
    </xf>
    <xf numFmtId="9" fontId="19" fillId="9" borderId="4" xfId="2" applyNumberFormat="1" applyFont="1" applyFill="1" applyBorder="1" applyAlignment="1">
      <alignment horizontal="center" vertical="center"/>
    </xf>
    <xf numFmtId="9" fontId="19" fillId="10" borderId="4" xfId="2" applyNumberFormat="1" applyFont="1" applyFill="1" applyBorder="1" applyAlignment="1">
      <alignment horizontal="center" vertical="center"/>
    </xf>
    <xf numFmtId="9" fontId="19" fillId="11" borderId="4" xfId="2" applyNumberFormat="1" applyFont="1" applyFill="1" applyBorder="1" applyAlignment="1">
      <alignment horizontal="center" vertical="center"/>
    </xf>
    <xf numFmtId="9" fontId="19" fillId="12" borderId="4" xfId="2" applyNumberFormat="1" applyFont="1" applyFill="1" applyBorder="1" applyAlignment="1">
      <alignment horizontal="center" vertical="center"/>
    </xf>
    <xf numFmtId="9" fontId="19" fillId="13" borderId="4" xfId="2" applyNumberFormat="1" applyFont="1" applyFill="1" applyBorder="1" applyAlignment="1">
      <alignment horizontal="center" vertical="center"/>
    </xf>
    <xf numFmtId="9" fontId="19" fillId="14" borderId="4" xfId="2" applyNumberFormat="1" applyFont="1" applyFill="1" applyBorder="1" applyAlignment="1">
      <alignment horizontal="center" vertical="center"/>
    </xf>
    <xf numFmtId="9" fontId="19" fillId="15" borderId="4" xfId="2" applyNumberFormat="1" applyFont="1" applyFill="1" applyBorder="1" applyAlignment="1">
      <alignment horizontal="center" vertical="center"/>
    </xf>
    <xf numFmtId="9" fontId="19" fillId="16" borderId="4" xfId="2" applyNumberFormat="1" applyFont="1" applyFill="1" applyBorder="1" applyAlignment="1">
      <alignment horizontal="center" vertical="center"/>
    </xf>
    <xf numFmtId="9" fontId="19" fillId="17" borderId="4" xfId="2" applyNumberFormat="1" applyFont="1" applyFill="1" applyBorder="1" applyAlignment="1">
      <alignment horizontal="center" vertical="center"/>
    </xf>
    <xf numFmtId="9" fontId="19" fillId="3" borderId="4" xfId="2" applyNumberFormat="1" applyFont="1" applyFill="1" applyBorder="1" applyAlignment="1">
      <alignment horizontal="center" vertical="center"/>
    </xf>
    <xf numFmtId="0" fontId="19" fillId="5" borderId="6" xfId="2" applyFont="1" applyFill="1" applyBorder="1" applyAlignment="1">
      <alignment horizontal="left" vertical="center"/>
    </xf>
    <xf numFmtId="0" fontId="21" fillId="6" borderId="6" xfId="2" applyFont="1" applyFill="1" applyBorder="1" applyAlignment="1">
      <alignment horizontal="center" vertical="center"/>
    </xf>
    <xf numFmtId="178" fontId="21" fillId="6" borderId="6" xfId="2" applyNumberFormat="1" applyFont="1" applyFill="1" applyBorder="1" applyAlignment="1">
      <alignment horizontal="center" vertical="center"/>
    </xf>
    <xf numFmtId="0" fontId="21" fillId="18" borderId="6" xfId="2" applyFont="1" applyFill="1" applyBorder="1" applyAlignment="1">
      <alignment horizontal="center" vertical="center"/>
    </xf>
    <xf numFmtId="0" fontId="21" fillId="19" borderId="6" xfId="2" applyFont="1" applyFill="1" applyBorder="1" applyAlignment="1">
      <alignment horizontal="center" vertical="center"/>
    </xf>
    <xf numFmtId="0" fontId="21" fillId="20" borderId="6" xfId="2" applyFont="1" applyFill="1" applyBorder="1" applyAlignment="1">
      <alignment horizontal="center" vertical="center"/>
    </xf>
    <xf numFmtId="0" fontId="21" fillId="21" borderId="6" xfId="2" applyFont="1" applyFill="1" applyBorder="1" applyAlignment="1">
      <alignment horizontal="center" vertical="center"/>
    </xf>
    <xf numFmtId="0" fontId="21" fillId="22" borderId="6" xfId="2" applyFont="1" applyFill="1" applyBorder="1" applyAlignment="1">
      <alignment horizontal="center" vertical="center"/>
    </xf>
    <xf numFmtId="0" fontId="21" fillId="23" borderId="6" xfId="2" applyFont="1" applyFill="1" applyBorder="1" applyAlignment="1">
      <alignment horizontal="center" vertical="center"/>
    </xf>
    <xf numFmtId="0" fontId="21" fillId="24" borderId="6" xfId="2" applyFont="1" applyFill="1" applyBorder="1" applyAlignment="1">
      <alignment horizontal="center" vertical="center"/>
    </xf>
    <xf numFmtId="0" fontId="21" fillId="25" borderId="6" xfId="2" applyFont="1" applyFill="1" applyBorder="1" applyAlignment="1">
      <alignment horizontal="center" vertical="center"/>
    </xf>
    <xf numFmtId="0" fontId="21" fillId="26" borderId="6" xfId="2" applyFont="1" applyFill="1" applyBorder="1" applyAlignment="1">
      <alignment horizontal="center" vertical="center"/>
    </xf>
    <xf numFmtId="0" fontId="21" fillId="27" borderId="6" xfId="2" applyFont="1" applyFill="1" applyBorder="1" applyAlignment="1">
      <alignment horizontal="center" vertical="center"/>
    </xf>
    <xf numFmtId="0" fontId="21" fillId="28" borderId="6" xfId="2" applyFont="1" applyFill="1" applyBorder="1" applyAlignment="1">
      <alignment horizontal="center" vertical="center"/>
    </xf>
    <xf numFmtId="0" fontId="21" fillId="29" borderId="6" xfId="2" applyFont="1" applyFill="1" applyBorder="1" applyAlignment="1">
      <alignment horizontal="center" vertical="center"/>
    </xf>
    <xf numFmtId="0" fontId="21" fillId="30" borderId="6" xfId="2" applyFont="1" applyFill="1" applyBorder="1" applyAlignment="1">
      <alignment horizontal="center" vertical="center"/>
    </xf>
    <xf numFmtId="0" fontId="21" fillId="31" borderId="6" xfId="2" applyFont="1" applyFill="1" applyBorder="1" applyAlignment="1">
      <alignment horizontal="center" vertical="center"/>
    </xf>
    <xf numFmtId="0" fontId="21" fillId="32" borderId="6" xfId="2" applyFont="1" applyFill="1" applyBorder="1" applyAlignment="1">
      <alignment horizontal="center" vertical="center"/>
    </xf>
    <xf numFmtId="0" fontId="19" fillId="26" borderId="6" xfId="2" applyFont="1" applyFill="1" applyBorder="1" applyAlignment="1">
      <alignment horizontal="center" vertical="center"/>
    </xf>
    <xf numFmtId="0" fontId="19" fillId="33" borderId="6" xfId="2" applyFont="1" applyFill="1" applyBorder="1" applyAlignment="1">
      <alignment horizontal="center" vertical="center"/>
    </xf>
    <xf numFmtId="0" fontId="19" fillId="34" borderId="6" xfId="2" applyFont="1" applyFill="1" applyBorder="1" applyAlignment="1">
      <alignment horizontal="center" vertical="center"/>
    </xf>
    <xf numFmtId="0" fontId="19" fillId="19" borderId="6" xfId="2" applyFont="1" applyFill="1" applyBorder="1" applyAlignment="1">
      <alignment horizontal="center" vertical="center"/>
    </xf>
    <xf numFmtId="0" fontId="19" fillId="35" borderId="6" xfId="2" applyFont="1" applyFill="1" applyBorder="1" applyAlignment="1">
      <alignment horizontal="center" vertical="center"/>
    </xf>
    <xf numFmtId="0" fontId="19" fillId="23" borderId="6" xfId="2" applyFont="1" applyFill="1" applyBorder="1" applyAlignment="1">
      <alignment horizontal="center" vertical="center"/>
    </xf>
    <xf numFmtId="0" fontId="19" fillId="22" borderId="6" xfId="2" applyFont="1" applyFill="1" applyBorder="1" applyAlignment="1">
      <alignment horizontal="center" vertical="center"/>
    </xf>
    <xf numFmtId="0" fontId="19" fillId="36" borderId="6" xfId="2" applyFont="1" applyFill="1" applyBorder="1" applyAlignment="1">
      <alignment horizontal="center" vertical="center"/>
    </xf>
    <xf numFmtId="0" fontId="19" fillId="37" borderId="6" xfId="2" applyFont="1" applyFill="1" applyBorder="1" applyAlignment="1">
      <alignment horizontal="center" vertical="center"/>
    </xf>
    <xf numFmtId="0" fontId="19" fillId="38" borderId="6" xfId="2" applyFont="1" applyFill="1" applyBorder="1" applyAlignment="1">
      <alignment horizontal="center" vertical="center"/>
    </xf>
    <xf numFmtId="0" fontId="19" fillId="28" borderId="6" xfId="2" applyFont="1" applyFill="1" applyBorder="1" applyAlignment="1">
      <alignment horizontal="center" vertical="center"/>
    </xf>
    <xf numFmtId="0" fontId="19" fillId="30" borderId="6" xfId="2" applyFont="1" applyFill="1" applyBorder="1" applyAlignment="1">
      <alignment horizontal="center" vertical="center"/>
    </xf>
    <xf numFmtId="0" fontId="19" fillId="24" borderId="6" xfId="2" applyFont="1" applyFill="1" applyBorder="1" applyAlignment="1">
      <alignment horizontal="center" vertical="center"/>
    </xf>
    <xf numFmtId="0" fontId="19" fillId="32" borderId="6" xfId="2" applyFont="1" applyFill="1" applyBorder="1" applyAlignment="1">
      <alignment horizontal="center" vertical="center"/>
    </xf>
    <xf numFmtId="0" fontId="19" fillId="39" borderId="6" xfId="2" applyFont="1" applyFill="1" applyBorder="1" applyAlignment="1">
      <alignment horizontal="center" vertical="center"/>
    </xf>
    <xf numFmtId="0" fontId="19" fillId="40" borderId="6" xfId="2" applyFont="1" applyFill="1" applyBorder="1" applyAlignment="1">
      <alignment horizontal="center" vertical="center"/>
    </xf>
    <xf numFmtId="0" fontId="19" fillId="41" borderId="6" xfId="2" applyFont="1" applyFill="1" applyBorder="1" applyAlignment="1">
      <alignment horizontal="center" vertical="center"/>
    </xf>
    <xf numFmtId="0" fontId="19" fillId="42" borderId="6" xfId="2" applyFont="1" applyFill="1" applyBorder="1" applyAlignment="1">
      <alignment horizontal="center" vertical="center"/>
    </xf>
    <xf numFmtId="0" fontId="19" fillId="43" borderId="6" xfId="2" applyFont="1" applyFill="1" applyBorder="1" applyAlignment="1">
      <alignment horizontal="center" vertical="center"/>
    </xf>
    <xf numFmtId="0" fontId="19" fillId="44" borderId="6" xfId="2" applyFont="1" applyFill="1" applyBorder="1" applyAlignment="1">
      <alignment horizontal="center" vertical="center"/>
    </xf>
    <xf numFmtId="0" fontId="19" fillId="45" borderId="6" xfId="2" applyFont="1" applyFill="1" applyBorder="1" applyAlignment="1">
      <alignment horizontal="center" vertical="center"/>
    </xf>
    <xf numFmtId="0" fontId="19" fillId="31" borderId="6" xfId="2" applyFont="1" applyFill="1" applyBorder="1" applyAlignment="1">
      <alignment horizontal="center" vertical="center"/>
    </xf>
    <xf numFmtId="0" fontId="19" fillId="46" borderId="6" xfId="2" applyFont="1" applyFill="1" applyBorder="1" applyAlignment="1">
      <alignment horizontal="center" vertical="center"/>
    </xf>
    <xf numFmtId="0" fontId="19" fillId="47" borderId="6" xfId="2" applyFont="1" applyFill="1" applyBorder="1" applyAlignment="1">
      <alignment horizontal="center" vertical="center"/>
    </xf>
    <xf numFmtId="0" fontId="19" fillId="48" borderId="6" xfId="2" applyFont="1" applyFill="1" applyBorder="1" applyAlignment="1">
      <alignment horizontal="center" vertical="center"/>
    </xf>
    <xf numFmtId="0" fontId="19" fillId="49" borderId="6" xfId="2" applyFont="1" applyFill="1" applyBorder="1" applyAlignment="1">
      <alignment horizontal="center" vertical="center"/>
    </xf>
    <xf numFmtId="0" fontId="19" fillId="50" borderId="6" xfId="2" applyFont="1" applyFill="1" applyBorder="1" applyAlignment="1">
      <alignment horizontal="center" vertical="center"/>
    </xf>
    <xf numFmtId="0" fontId="19" fillId="51" borderId="6" xfId="2" applyFont="1" applyFill="1" applyBorder="1" applyAlignment="1">
      <alignment horizontal="center" vertical="center"/>
    </xf>
    <xf numFmtId="0" fontId="19" fillId="29" borderId="6" xfId="2" applyFont="1" applyFill="1" applyBorder="1" applyAlignment="1">
      <alignment horizontal="center" vertical="center"/>
    </xf>
    <xf numFmtId="0" fontId="19" fillId="52" borderId="6" xfId="2" applyFont="1" applyFill="1" applyBorder="1" applyAlignment="1">
      <alignment horizontal="center" vertical="center"/>
    </xf>
    <xf numFmtId="0" fontId="19" fillId="53" borderId="6" xfId="2" applyFont="1" applyFill="1" applyBorder="1" applyAlignment="1">
      <alignment horizontal="center" vertical="center"/>
    </xf>
    <xf numFmtId="0" fontId="19" fillId="54" borderId="6" xfId="2" applyFont="1" applyFill="1" applyBorder="1" applyAlignment="1">
      <alignment horizontal="center" vertical="center"/>
    </xf>
    <xf numFmtId="0" fontId="19" fillId="55" borderId="6" xfId="2" applyFont="1" applyFill="1" applyBorder="1" applyAlignment="1">
      <alignment horizontal="center" vertical="center"/>
    </xf>
    <xf numFmtId="0" fontId="19" fillId="56" borderId="6" xfId="2" applyFont="1" applyFill="1" applyBorder="1" applyAlignment="1">
      <alignment horizontal="center" vertical="center"/>
    </xf>
    <xf numFmtId="0" fontId="19" fillId="57" borderId="6" xfId="2" applyFont="1" applyFill="1" applyBorder="1" applyAlignment="1">
      <alignment horizontal="center" vertical="center"/>
    </xf>
    <xf numFmtId="0" fontId="19" fillId="58" borderId="6" xfId="2" applyFont="1" applyFill="1" applyBorder="1" applyAlignment="1">
      <alignment horizontal="center" vertical="center"/>
    </xf>
    <xf numFmtId="0" fontId="19" fillId="59" borderId="6" xfId="2" applyFont="1" applyFill="1" applyBorder="1" applyAlignment="1">
      <alignment horizontal="center" vertical="center"/>
    </xf>
    <xf numFmtId="0" fontId="19" fillId="60" borderId="6" xfId="2" applyFont="1" applyFill="1" applyBorder="1" applyAlignment="1">
      <alignment horizontal="center" vertical="center"/>
    </xf>
    <xf numFmtId="0" fontId="19" fillId="61" borderId="6" xfId="2" applyFont="1" applyFill="1" applyBorder="1" applyAlignment="1">
      <alignment horizontal="center" vertical="center"/>
    </xf>
    <xf numFmtId="0" fontId="19" fillId="62" borderId="6" xfId="2" applyFont="1" applyFill="1" applyBorder="1" applyAlignment="1">
      <alignment horizontal="center" vertical="center"/>
    </xf>
    <xf numFmtId="0" fontId="19" fillId="63" borderId="6" xfId="2" applyFont="1" applyFill="1" applyBorder="1" applyAlignment="1">
      <alignment horizontal="center" vertical="center"/>
    </xf>
    <xf numFmtId="0" fontId="19" fillId="64" borderId="6" xfId="2" applyFont="1" applyFill="1" applyBorder="1" applyAlignment="1">
      <alignment horizontal="center" vertical="center"/>
    </xf>
    <xf numFmtId="0" fontId="19" fillId="65" borderId="6" xfId="2" applyFont="1" applyFill="1" applyBorder="1" applyAlignment="1">
      <alignment horizontal="center" vertical="center"/>
    </xf>
    <xf numFmtId="0" fontId="19" fillId="66" borderId="6" xfId="2" applyFont="1" applyFill="1" applyBorder="1" applyAlignment="1">
      <alignment horizontal="center" vertical="center"/>
    </xf>
    <xf numFmtId="0" fontId="19" fillId="67" borderId="6" xfId="2" applyFont="1" applyFill="1" applyBorder="1" applyAlignment="1">
      <alignment horizontal="center" vertical="center"/>
    </xf>
    <xf numFmtId="0" fontId="19" fillId="68" borderId="6" xfId="2" applyFont="1" applyFill="1" applyBorder="1" applyAlignment="1">
      <alignment horizontal="center" vertical="center"/>
    </xf>
    <xf numFmtId="0" fontId="19" fillId="69" borderId="6" xfId="2" applyFont="1" applyFill="1" applyBorder="1" applyAlignment="1">
      <alignment horizontal="center" vertical="center"/>
    </xf>
    <xf numFmtId="0" fontId="22" fillId="70" borderId="6" xfId="2" applyFont="1" applyFill="1" applyBorder="1" applyAlignment="1">
      <alignment horizontal="center" vertical="center"/>
    </xf>
    <xf numFmtId="0" fontId="19" fillId="71" borderId="6" xfId="2" applyFont="1" applyFill="1" applyBorder="1" applyAlignment="1">
      <alignment horizontal="center" vertical="center"/>
    </xf>
    <xf numFmtId="0" fontId="19" fillId="72" borderId="6" xfId="2" applyFont="1" applyFill="1" applyBorder="1" applyAlignment="1">
      <alignment horizontal="center" vertical="center"/>
    </xf>
    <xf numFmtId="0" fontId="19" fillId="73" borderId="6" xfId="2" applyFont="1" applyFill="1" applyBorder="1" applyAlignment="1">
      <alignment horizontal="center" vertical="center"/>
    </xf>
    <xf numFmtId="0" fontId="19" fillId="70" borderId="6" xfId="2" applyFont="1" applyFill="1" applyBorder="1" applyAlignment="1">
      <alignment horizontal="center" vertical="center"/>
    </xf>
    <xf numFmtId="0" fontId="19" fillId="74" borderId="6" xfId="2" applyFont="1" applyFill="1" applyBorder="1" applyAlignment="1">
      <alignment horizontal="center" vertical="center"/>
    </xf>
    <xf numFmtId="0" fontId="19" fillId="75" borderId="6" xfId="2" applyFont="1" applyFill="1" applyBorder="1" applyAlignment="1">
      <alignment horizontal="center" vertical="center"/>
    </xf>
    <xf numFmtId="0" fontId="19" fillId="76" borderId="6" xfId="2" applyFont="1" applyFill="1" applyBorder="1" applyAlignment="1">
      <alignment horizontal="center" vertical="center"/>
    </xf>
    <xf numFmtId="0" fontId="19" fillId="77" borderId="6" xfId="2" applyFont="1" applyFill="1" applyBorder="1" applyAlignment="1">
      <alignment horizontal="center" vertical="center"/>
    </xf>
    <xf numFmtId="0" fontId="19" fillId="78" borderId="6" xfId="2" applyFont="1" applyFill="1" applyBorder="1" applyAlignment="1">
      <alignment horizontal="center" vertical="center"/>
    </xf>
    <xf numFmtId="0" fontId="19" fillId="79" borderId="6" xfId="2" applyFont="1" applyFill="1" applyBorder="1" applyAlignment="1">
      <alignment horizontal="center" vertical="center"/>
    </xf>
    <xf numFmtId="0" fontId="19" fillId="80" borderId="6" xfId="2" applyFont="1" applyFill="1" applyBorder="1" applyAlignment="1">
      <alignment horizontal="center" vertical="center"/>
    </xf>
    <xf numFmtId="0" fontId="19" fillId="81" borderId="6" xfId="2" applyFont="1" applyFill="1" applyBorder="1" applyAlignment="1">
      <alignment horizontal="center" vertical="center"/>
    </xf>
    <xf numFmtId="0" fontId="19" fillId="82" borderId="6" xfId="2" applyFont="1" applyFill="1" applyBorder="1" applyAlignment="1">
      <alignment horizontal="center" vertical="center"/>
    </xf>
    <xf numFmtId="0" fontId="19" fillId="83" borderId="6" xfId="2" applyFont="1" applyFill="1" applyBorder="1" applyAlignment="1">
      <alignment horizontal="center" vertical="center"/>
    </xf>
    <xf numFmtId="0" fontId="19" fillId="84" borderId="6" xfId="2" applyFont="1" applyFill="1" applyBorder="1" applyAlignment="1">
      <alignment horizontal="center" vertical="center"/>
    </xf>
    <xf numFmtId="0" fontId="19" fillId="85" borderId="6" xfId="2" applyFont="1" applyFill="1" applyBorder="1" applyAlignment="1">
      <alignment horizontal="center" vertical="center"/>
    </xf>
    <xf numFmtId="0" fontId="19" fillId="86" borderId="6" xfId="2" applyFont="1" applyFill="1" applyBorder="1" applyAlignment="1">
      <alignment horizontal="center" vertical="center"/>
    </xf>
    <xf numFmtId="0" fontId="21" fillId="87" borderId="6" xfId="2" applyFont="1" applyFill="1" applyBorder="1" applyAlignment="1">
      <alignment horizontal="center" vertical="center"/>
    </xf>
    <xf numFmtId="0" fontId="19" fillId="87" borderId="6" xfId="2" applyFont="1" applyFill="1" applyBorder="1" applyAlignment="1">
      <alignment horizontal="center" vertical="center"/>
    </xf>
    <xf numFmtId="178" fontId="21" fillId="87" borderId="6" xfId="2" applyNumberFormat="1" applyFont="1" applyFill="1" applyBorder="1" applyAlignment="1">
      <alignment horizontal="center" vertical="center"/>
    </xf>
    <xf numFmtId="0" fontId="21" fillId="88" borderId="6" xfId="2" applyFont="1" applyFill="1" applyBorder="1" applyAlignment="1">
      <alignment horizontal="center" vertical="center"/>
    </xf>
    <xf numFmtId="0" fontId="19" fillId="88" borderId="6" xfId="2" applyFont="1" applyFill="1" applyBorder="1" applyAlignment="1">
      <alignment horizontal="center" vertical="center"/>
    </xf>
    <xf numFmtId="178" fontId="21" fillId="88" borderId="6" xfId="2" applyNumberFormat="1" applyFont="1" applyFill="1" applyBorder="1" applyAlignment="1">
      <alignment horizontal="center" vertical="center"/>
    </xf>
    <xf numFmtId="179" fontId="21" fillId="6" borderId="0" xfId="2" applyNumberFormat="1" applyFont="1" applyFill="1" applyBorder="1" applyAlignment="1">
      <alignment horizontal="center" vertical="center"/>
    </xf>
    <xf numFmtId="0" fontId="14" fillId="0" borderId="0" xfId="0" applyFont="1"/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0" fillId="0" borderId="0" xfId="0"/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2" quotePrefix="1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 wrapText="1"/>
    </xf>
    <xf numFmtId="0" fontId="0" fillId="0" borderId="1" xfId="0" applyBorder="1"/>
    <xf numFmtId="0" fontId="23" fillId="0" borderId="0" xfId="2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center" vertical="center" wrapText="1"/>
    </xf>
    <xf numFmtId="0" fontId="14" fillId="0" borderId="0" xfId="0" applyFont="1" applyFill="1"/>
    <xf numFmtId="0" fontId="23" fillId="0" borderId="0" xfId="2" quotePrefix="1" applyFont="1" applyFill="1" applyBorder="1" applyAlignment="1">
      <alignment horizontal="left" vertical="center" wrapText="1"/>
    </xf>
    <xf numFmtId="0" fontId="5" fillId="89" borderId="0" xfId="2" applyFont="1" applyFill="1" applyBorder="1" applyAlignment="1">
      <alignment horizontal="left" vertical="center" wrapText="1"/>
    </xf>
    <xf numFmtId="0" fontId="0" fillId="0" borderId="12" xfId="0" applyBorder="1"/>
    <xf numFmtId="0" fontId="0" fillId="0" borderId="0" xfId="0" applyBorder="1"/>
    <xf numFmtId="0" fontId="0" fillId="90" borderId="8" xfId="0" applyFill="1" applyBorder="1"/>
    <xf numFmtId="179" fontId="0" fillId="6" borderId="12" xfId="0" applyNumberFormat="1" applyFill="1" applyBorder="1"/>
    <xf numFmtId="0" fontId="5" fillId="91" borderId="0" xfId="2" applyFont="1" applyFill="1" applyBorder="1" applyAlignment="1">
      <alignment horizontal="left" vertical="center" wrapText="1"/>
    </xf>
    <xf numFmtId="0" fontId="5" fillId="92" borderId="0" xfId="2" applyFont="1" applyFill="1" applyBorder="1" applyAlignment="1">
      <alignment horizontal="left" vertical="center" wrapText="1"/>
    </xf>
    <xf numFmtId="0" fontId="0" fillId="6" borderId="11" xfId="0" applyFill="1" applyBorder="1"/>
    <xf numFmtId="0" fontId="0" fillId="6" borderId="8" xfId="0" applyFill="1" applyBorder="1"/>
    <xf numFmtId="0" fontId="0" fillId="6" borderId="6" xfId="0" applyFill="1" applyBorder="1"/>
    <xf numFmtId="0" fontId="5" fillId="93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0" fillId="6" borderId="13" xfId="0" applyFill="1" applyBorder="1"/>
    <xf numFmtId="0" fontId="0" fillId="6" borderId="14" xfId="0" applyFill="1" applyBorder="1"/>
    <xf numFmtId="0" fontId="24" fillId="0" borderId="0" xfId="2" applyFont="1" applyFill="1" applyBorder="1" applyAlignment="1">
      <alignment horizontal="left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0" fontId="26" fillId="0" borderId="1" xfId="2" applyFont="1" applyBorder="1" applyAlignment="1">
      <alignment horizontal="center" vertical="center"/>
    </xf>
    <xf numFmtId="0" fontId="5" fillId="94" borderId="0" xfId="2" applyFont="1" applyFill="1" applyBorder="1" applyAlignment="1">
      <alignment horizontal="left" vertical="center" wrapText="1"/>
    </xf>
    <xf numFmtId="0" fontId="19" fillId="6" borderId="9" xfId="2" applyFont="1" applyFill="1" applyBorder="1" applyAlignment="1">
      <alignment horizontal="right" vertical="center"/>
    </xf>
    <xf numFmtId="0" fontId="19" fillId="6" borderId="10" xfId="2" applyFont="1" applyFill="1" applyBorder="1" applyAlignment="1">
      <alignment horizontal="right" vertical="center"/>
    </xf>
    <xf numFmtId="0" fontId="0" fillId="6" borderId="11" xfId="0" applyFill="1" applyBorder="1" applyAlignment="1">
      <alignment horizontal="right"/>
    </xf>
    <xf numFmtId="0" fontId="19" fillId="26" borderId="15" xfId="2" applyFont="1" applyFill="1" applyBorder="1" applyAlignment="1">
      <alignment horizontal="center" vertical="center"/>
    </xf>
    <xf numFmtId="0" fontId="19" fillId="26" borderId="4" xfId="2" applyFont="1" applyFill="1" applyBorder="1" applyAlignment="1">
      <alignment horizontal="center" vertical="center"/>
    </xf>
    <xf numFmtId="0" fontId="19" fillId="89" borderId="4" xfId="2" applyFont="1" applyFill="1" applyBorder="1" applyAlignment="1">
      <alignment horizontal="center" vertical="center"/>
    </xf>
    <xf numFmtId="0" fontId="19" fillId="26" borderId="7" xfId="2" applyFont="1" applyFill="1" applyBorder="1" applyAlignment="1">
      <alignment horizontal="center" vertical="center"/>
    </xf>
    <xf numFmtId="0" fontId="0" fillId="0" borderId="11" xfId="0" applyBorder="1"/>
    <xf numFmtId="0" fontId="0" fillId="0" borderId="6" xfId="0" applyBorder="1"/>
    <xf numFmtId="0" fontId="0" fillId="6" borderId="10" xfId="0" applyFill="1" applyBorder="1"/>
    <xf numFmtId="0" fontId="0" fillId="94" borderId="0" xfId="0" applyFill="1"/>
    <xf numFmtId="0" fontId="0" fillId="94" borderId="8" xfId="0" applyFill="1" applyBorder="1"/>
    <xf numFmtId="0" fontId="19" fillId="95" borderId="6" xfId="2" applyFont="1" applyFill="1" applyBorder="1" applyAlignment="1">
      <alignment horizontal="center" vertical="center"/>
    </xf>
    <xf numFmtId="0" fontId="25" fillId="95" borderId="1" xfId="2" applyFont="1" applyFill="1" applyBorder="1" applyAlignment="1">
      <alignment horizontal="center" vertical="center"/>
    </xf>
    <xf numFmtId="9" fontId="19" fillId="95" borderId="4" xfId="2" applyNumberFormat="1" applyFont="1" applyFill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/>
    </xf>
    <xf numFmtId="0" fontId="19" fillId="5" borderId="7" xfId="2" applyFont="1" applyFill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 wrapText="1"/>
    </xf>
    <xf numFmtId="0" fontId="19" fillId="5" borderId="7" xfId="2" applyFont="1" applyFill="1" applyBorder="1" applyAlignment="1">
      <alignment horizontal="center" vertical="center" wrapText="1"/>
    </xf>
    <xf numFmtId="0" fontId="18" fillId="4" borderId="2" xfId="7" applyFont="1" applyFill="1" applyBorder="1" applyAlignment="1">
      <alignment horizontal="center" vertical="center"/>
    </xf>
    <xf numFmtId="0" fontId="18" fillId="4" borderId="3" xfId="7" applyFont="1" applyFill="1" applyBorder="1" applyAlignment="1">
      <alignment horizontal="center" vertical="center"/>
    </xf>
    <xf numFmtId="0" fontId="18" fillId="4" borderId="4" xfId="7" applyFont="1" applyFill="1" applyBorder="1" applyAlignment="1">
      <alignment horizontal="center" vertical="center"/>
    </xf>
    <xf numFmtId="0" fontId="19" fillId="5" borderId="2" xfId="2" applyFont="1" applyFill="1" applyBorder="1" applyAlignment="1">
      <alignment horizontal="center" vertical="center"/>
    </xf>
    <xf numFmtId="0" fontId="19" fillId="5" borderId="3" xfId="2" applyFont="1" applyFill="1" applyBorder="1" applyAlignment="1">
      <alignment horizontal="center" vertical="center"/>
    </xf>
    <xf numFmtId="0" fontId="19" fillId="5" borderId="4" xfId="2" applyFont="1" applyFill="1" applyBorder="1" applyAlignment="1">
      <alignment horizontal="center" vertical="center"/>
    </xf>
  </cellXfs>
  <cellStyles count="10">
    <cellStyle name="Standard_KOM209fit229" xfId="1"/>
    <cellStyle name="常规" xfId="0" builtinId="0"/>
    <cellStyle name="常规 2" xfId="2"/>
    <cellStyle name="常规 2 2" xfId="6"/>
    <cellStyle name="常规 2 2 2" xfId="4"/>
    <cellStyle name="常规 2 2 3" xfId="9"/>
    <cellStyle name="常规 2 2 4" xfId="8"/>
    <cellStyle name="常规 22 4" xfId="5"/>
    <cellStyle name="常规 3 3" xfId="7"/>
    <cellStyle name="常规 9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K26"/>
  <sheetViews>
    <sheetView topLeftCell="A16" zoomScale="115" zoomScaleNormal="115" workbookViewId="0">
      <selection activeCell="A32" sqref="A32"/>
    </sheetView>
  </sheetViews>
  <sheetFormatPr defaultColWidth="14.5" defaultRowHeight="11.25" x14ac:dyDescent="0.15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10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26</v>
      </c>
      <c r="K1" s="3" t="s">
        <v>27</v>
      </c>
    </row>
    <row r="2" spans="1:11" x14ac:dyDescent="0.15">
      <c r="A2" s="125" t="s">
        <v>23</v>
      </c>
      <c r="B2" s="130" t="s">
        <v>146</v>
      </c>
      <c r="C2" s="121" t="s">
        <v>21</v>
      </c>
      <c r="D2" s="122"/>
      <c r="E2" s="121" t="s">
        <v>22</v>
      </c>
      <c r="F2" s="121">
        <v>-700</v>
      </c>
      <c r="G2" s="121">
        <v>700</v>
      </c>
      <c r="H2" s="121">
        <v>0</v>
      </c>
      <c r="I2" s="123" t="s">
        <v>18</v>
      </c>
      <c r="K2" s="11" t="s">
        <v>28</v>
      </c>
    </row>
    <row r="3" spans="1:11" x14ac:dyDescent="0.15">
      <c r="A3" s="130" t="s">
        <v>173</v>
      </c>
      <c r="B3" s="130" t="s">
        <v>153</v>
      </c>
      <c r="C3" s="121" t="s">
        <v>24</v>
      </c>
      <c r="D3" s="122"/>
      <c r="E3" s="128" t="s">
        <v>25</v>
      </c>
      <c r="F3" s="129">
        <v>-40</v>
      </c>
      <c r="G3" s="129">
        <v>125</v>
      </c>
      <c r="H3" s="129">
        <v>0</v>
      </c>
      <c r="I3" s="123" t="s">
        <v>18</v>
      </c>
      <c r="K3" s="11" t="s">
        <v>28</v>
      </c>
    </row>
    <row r="4" spans="1:11" x14ac:dyDescent="0.15">
      <c r="A4" s="130" t="s">
        <v>154</v>
      </c>
      <c r="B4" s="130" t="s">
        <v>153</v>
      </c>
      <c r="C4" s="121" t="s">
        <v>33</v>
      </c>
      <c r="D4" s="122"/>
      <c r="E4" s="121" t="s">
        <v>34</v>
      </c>
      <c r="F4" s="121">
        <v>0</v>
      </c>
      <c r="G4" s="121">
        <v>1</v>
      </c>
      <c r="H4" s="121">
        <v>0</v>
      </c>
      <c r="I4" s="123" t="s">
        <v>18</v>
      </c>
      <c r="J4" s="11"/>
      <c r="K4" s="11" t="s">
        <v>35</v>
      </c>
    </row>
    <row r="5" spans="1:11" x14ac:dyDescent="0.15">
      <c r="A5" s="130" t="s">
        <v>155</v>
      </c>
      <c r="B5" s="130" t="s">
        <v>153</v>
      </c>
      <c r="C5" s="121" t="s">
        <v>36</v>
      </c>
      <c r="D5" s="122"/>
      <c r="E5" s="121" t="s">
        <v>37</v>
      </c>
      <c r="F5" s="121">
        <v>0</v>
      </c>
      <c r="G5" s="121">
        <v>1</v>
      </c>
      <c r="H5" s="121">
        <v>0</v>
      </c>
      <c r="I5" s="123" t="s">
        <v>18</v>
      </c>
      <c r="J5" s="11"/>
      <c r="K5" s="11" t="s">
        <v>35</v>
      </c>
    </row>
    <row r="6" spans="1:11" x14ac:dyDescent="0.15">
      <c r="A6" s="130" t="s">
        <v>156</v>
      </c>
      <c r="B6" s="130" t="s">
        <v>153</v>
      </c>
      <c r="C6" s="121" t="s">
        <v>38</v>
      </c>
      <c r="D6" s="122"/>
      <c r="E6" s="121" t="s">
        <v>39</v>
      </c>
      <c r="F6" s="121">
        <v>0</v>
      </c>
      <c r="G6" s="121">
        <v>100</v>
      </c>
      <c r="H6" s="121">
        <v>0</v>
      </c>
      <c r="I6" s="123" t="s">
        <v>18</v>
      </c>
      <c r="K6" s="11" t="s">
        <v>40</v>
      </c>
    </row>
    <row r="7" spans="1:11" x14ac:dyDescent="0.15">
      <c r="A7" s="130" t="s">
        <v>47</v>
      </c>
      <c r="B7" s="130" t="s">
        <v>153</v>
      </c>
      <c r="C7" s="121" t="s">
        <v>41</v>
      </c>
      <c r="D7" s="122"/>
      <c r="E7" s="121" t="s">
        <v>42</v>
      </c>
      <c r="F7" s="121">
        <v>0</v>
      </c>
      <c r="G7" s="121">
        <v>1</v>
      </c>
      <c r="H7" s="121">
        <v>0</v>
      </c>
      <c r="I7" s="123" t="s">
        <v>18</v>
      </c>
      <c r="J7" s="11"/>
      <c r="K7" s="11" t="s">
        <v>29</v>
      </c>
    </row>
    <row r="8" spans="1:11" x14ac:dyDescent="0.15">
      <c r="A8" s="130" t="s">
        <v>145</v>
      </c>
      <c r="B8" s="130" t="s">
        <v>157</v>
      </c>
      <c r="C8" s="121" t="s">
        <v>43</v>
      </c>
      <c r="D8" s="122"/>
      <c r="E8" s="121" t="s">
        <v>44</v>
      </c>
      <c r="F8" s="121">
        <v>0</v>
      </c>
      <c r="G8" s="131">
        <v>2047</v>
      </c>
      <c r="H8" s="121">
        <v>0</v>
      </c>
      <c r="I8" s="123" t="s">
        <v>18</v>
      </c>
      <c r="J8" s="11"/>
      <c r="K8" s="11" t="s">
        <v>45</v>
      </c>
    </row>
    <row r="9" spans="1:11" ht="13.5" x14ac:dyDescent="0.15">
      <c r="A9" s="130" t="s">
        <v>130</v>
      </c>
      <c r="B9" s="130" t="s">
        <v>158</v>
      </c>
      <c r="C9" s="121" t="s">
        <v>19</v>
      </c>
      <c r="D9" s="122"/>
      <c r="E9" s="121" t="s">
        <v>122</v>
      </c>
      <c r="F9" s="121">
        <v>0</v>
      </c>
      <c r="G9" s="121">
        <v>14</v>
      </c>
      <c r="H9" s="121">
        <v>0</v>
      </c>
      <c r="I9" s="123" t="s">
        <v>18</v>
      </c>
      <c r="J9" s="118"/>
      <c r="K9" s="124" t="s">
        <v>123</v>
      </c>
    </row>
    <row r="10" spans="1:11" ht="13.5" x14ac:dyDescent="0.15">
      <c r="A10" s="130" t="s">
        <v>209</v>
      </c>
      <c r="B10" s="130" t="s">
        <v>158</v>
      </c>
      <c r="C10" s="121" t="s">
        <v>19</v>
      </c>
      <c r="D10" s="122"/>
      <c r="E10" s="121" t="s">
        <v>122</v>
      </c>
      <c r="F10" s="121">
        <v>0</v>
      </c>
      <c r="G10" s="121">
        <v>14</v>
      </c>
      <c r="H10" s="121">
        <v>0</v>
      </c>
      <c r="I10" s="123" t="s">
        <v>18</v>
      </c>
      <c r="J10" s="118"/>
      <c r="K10" s="124" t="s">
        <v>123</v>
      </c>
    </row>
    <row r="11" spans="1:11" ht="13.5" x14ac:dyDescent="0.15">
      <c r="A11" s="130" t="s">
        <v>151</v>
      </c>
      <c r="B11" s="130" t="s">
        <v>158</v>
      </c>
      <c r="C11" s="121" t="s">
        <v>31</v>
      </c>
      <c r="D11" s="132"/>
      <c r="E11" s="121" t="s">
        <v>124</v>
      </c>
      <c r="F11" s="121">
        <v>0</v>
      </c>
      <c r="G11" s="121">
        <v>2047</v>
      </c>
      <c r="H11" s="121">
        <v>0</v>
      </c>
      <c r="I11" s="123" t="s">
        <v>18</v>
      </c>
      <c r="J11" s="124"/>
      <c r="K11" s="124" t="s">
        <v>123</v>
      </c>
    </row>
    <row r="12" spans="1:11" ht="13.5" x14ac:dyDescent="0.15">
      <c r="A12" s="130" t="s">
        <v>159</v>
      </c>
      <c r="B12" s="130" t="s">
        <v>158</v>
      </c>
      <c r="C12" s="121" t="s">
        <v>31</v>
      </c>
      <c r="D12" s="132"/>
      <c r="E12" s="121" t="s">
        <v>124</v>
      </c>
      <c r="F12" s="121">
        <v>0</v>
      </c>
      <c r="G12" s="121">
        <v>2047</v>
      </c>
      <c r="H12" s="121">
        <v>0</v>
      </c>
      <c r="I12" s="123" t="s">
        <v>18</v>
      </c>
      <c r="J12" s="124"/>
      <c r="K12" s="124" t="s">
        <v>123</v>
      </c>
    </row>
    <row r="13" spans="1:11" ht="13.5" x14ac:dyDescent="0.15">
      <c r="A13" s="130" t="s">
        <v>160</v>
      </c>
      <c r="B13" s="130" t="s">
        <v>158</v>
      </c>
      <c r="C13" s="121" t="s">
        <v>31</v>
      </c>
      <c r="D13" s="132"/>
      <c r="E13" s="121" t="s">
        <v>124</v>
      </c>
      <c r="F13" s="121">
        <v>0</v>
      </c>
      <c r="G13" s="121">
        <v>2047</v>
      </c>
      <c r="H13" s="121">
        <v>0</v>
      </c>
      <c r="I13" s="123" t="s">
        <v>18</v>
      </c>
      <c r="J13" s="124"/>
      <c r="K13" s="124" t="s">
        <v>123</v>
      </c>
    </row>
    <row r="14" spans="1:11" ht="13.5" x14ac:dyDescent="0.15">
      <c r="A14" s="130" t="s">
        <v>161</v>
      </c>
      <c r="B14" s="130" t="s">
        <v>158</v>
      </c>
      <c r="C14" s="121" t="s">
        <v>19</v>
      </c>
      <c r="D14" s="122"/>
      <c r="E14" s="121" t="s">
        <v>122</v>
      </c>
      <c r="F14" s="121">
        <v>0</v>
      </c>
      <c r="G14" s="121">
        <v>250</v>
      </c>
      <c r="H14" s="121">
        <v>0</v>
      </c>
      <c r="I14" s="123" t="s">
        <v>18</v>
      </c>
      <c r="J14" s="118"/>
      <c r="K14" s="124" t="s">
        <v>123</v>
      </c>
    </row>
    <row r="15" spans="1:11" ht="13.5" x14ac:dyDescent="0.15">
      <c r="A15" s="130" t="s">
        <v>162</v>
      </c>
      <c r="B15" s="130" t="s">
        <v>158</v>
      </c>
      <c r="C15" s="121" t="s">
        <v>125</v>
      </c>
      <c r="D15" s="132"/>
      <c r="E15" s="121"/>
      <c r="F15" s="121">
        <v>0</v>
      </c>
      <c r="G15" s="121">
        <v>700</v>
      </c>
      <c r="H15" s="121">
        <v>0</v>
      </c>
      <c r="I15" s="123" t="s">
        <v>18</v>
      </c>
      <c r="J15" s="118"/>
      <c r="K15" s="124" t="s">
        <v>123</v>
      </c>
    </row>
    <row r="16" spans="1:11" ht="13.5" x14ac:dyDescent="0.15">
      <c r="A16" s="130" t="s">
        <v>163</v>
      </c>
      <c r="B16" s="130" t="s">
        <v>157</v>
      </c>
      <c r="C16" s="121" t="s">
        <v>31</v>
      </c>
      <c r="D16" s="132"/>
      <c r="E16" s="121" t="s">
        <v>99</v>
      </c>
      <c r="F16" s="121">
        <v>-700</v>
      </c>
      <c r="G16" s="121">
        <v>700</v>
      </c>
      <c r="H16" s="121">
        <v>0</v>
      </c>
      <c r="I16" s="123" t="s">
        <v>18</v>
      </c>
      <c r="J16" s="118"/>
      <c r="K16" s="124" t="s">
        <v>123</v>
      </c>
    </row>
    <row r="17" spans="1:11" x14ac:dyDescent="0.15">
      <c r="A17" s="130" t="s">
        <v>164</v>
      </c>
      <c r="B17" s="130" t="s">
        <v>165</v>
      </c>
      <c r="C17" s="121" t="s">
        <v>43</v>
      </c>
      <c r="D17" s="122"/>
      <c r="E17" s="121" t="s">
        <v>44</v>
      </c>
      <c r="F17" s="121">
        <v>0</v>
      </c>
      <c r="G17" s="131">
        <v>2047</v>
      </c>
      <c r="H17" s="121">
        <v>0</v>
      </c>
      <c r="I17" s="123" t="s">
        <v>18</v>
      </c>
      <c r="J17" s="124"/>
      <c r="K17" s="124" t="s">
        <v>28</v>
      </c>
    </row>
    <row r="18" spans="1:11" x14ac:dyDescent="0.15">
      <c r="A18" s="130" t="s">
        <v>166</v>
      </c>
      <c r="B18" s="130" t="s">
        <v>165</v>
      </c>
      <c r="C18" s="121" t="s">
        <v>43</v>
      </c>
      <c r="D18" s="122"/>
      <c r="E18" s="121" t="s">
        <v>44</v>
      </c>
      <c r="F18" s="121">
        <v>0</v>
      </c>
      <c r="G18" s="131">
        <v>2047</v>
      </c>
      <c r="H18" s="121">
        <v>0</v>
      </c>
      <c r="I18" s="123" t="s">
        <v>18</v>
      </c>
      <c r="J18" s="124"/>
      <c r="K18" s="124" t="s">
        <v>28</v>
      </c>
    </row>
    <row r="19" spans="1:11" x14ac:dyDescent="0.15">
      <c r="A19" s="130" t="s">
        <v>167</v>
      </c>
      <c r="B19" s="130" t="s">
        <v>165</v>
      </c>
      <c r="C19" s="121" t="s">
        <v>30</v>
      </c>
      <c r="D19" s="122"/>
      <c r="E19" s="121" t="s">
        <v>39</v>
      </c>
      <c r="F19" s="121">
        <v>0</v>
      </c>
      <c r="G19" s="121">
        <v>100</v>
      </c>
      <c r="H19" s="121">
        <v>0</v>
      </c>
      <c r="I19" s="123" t="s">
        <v>18</v>
      </c>
      <c r="K19" s="124" t="s">
        <v>28</v>
      </c>
    </row>
    <row r="20" spans="1:11" x14ac:dyDescent="0.15">
      <c r="A20" s="130" t="s">
        <v>168</v>
      </c>
      <c r="B20" s="130" t="s">
        <v>165</v>
      </c>
      <c r="C20" s="121" t="s">
        <v>30</v>
      </c>
      <c r="D20" s="122"/>
      <c r="E20" s="121" t="s">
        <v>39</v>
      </c>
      <c r="F20" s="121">
        <v>0</v>
      </c>
      <c r="G20" s="121">
        <v>100</v>
      </c>
      <c r="H20" s="121">
        <v>0</v>
      </c>
      <c r="I20" s="123" t="s">
        <v>18</v>
      </c>
      <c r="K20" s="124" t="s">
        <v>28</v>
      </c>
    </row>
    <row r="21" spans="1:11" x14ac:dyDescent="0.15">
      <c r="A21" s="130" t="s">
        <v>131</v>
      </c>
      <c r="B21" s="130" t="s">
        <v>157</v>
      </c>
      <c r="C21" s="121" t="s">
        <v>125</v>
      </c>
      <c r="D21" s="122"/>
      <c r="E21" s="121"/>
      <c r="F21" s="121">
        <v>0</v>
      </c>
      <c r="G21" s="121">
        <v>100</v>
      </c>
      <c r="H21" s="121">
        <v>0</v>
      </c>
      <c r="I21" s="123" t="s">
        <v>18</v>
      </c>
      <c r="K21" s="124" t="s">
        <v>28</v>
      </c>
    </row>
    <row r="22" spans="1:11" x14ac:dyDescent="0.15">
      <c r="A22" s="130" t="s">
        <v>169</v>
      </c>
      <c r="B22" s="130" t="s">
        <v>153</v>
      </c>
      <c r="C22" s="121" t="s">
        <v>33</v>
      </c>
      <c r="D22" s="122"/>
      <c r="E22" s="121" t="s">
        <v>34</v>
      </c>
      <c r="F22" s="121">
        <v>0</v>
      </c>
      <c r="G22" s="121">
        <v>1</v>
      </c>
      <c r="H22" s="121">
        <v>0</v>
      </c>
      <c r="I22" s="123" t="s">
        <v>18</v>
      </c>
      <c r="J22" s="124"/>
      <c r="K22" s="124" t="s">
        <v>29</v>
      </c>
    </row>
    <row r="23" spans="1:11" x14ac:dyDescent="0.15">
      <c r="A23" s="130" t="s">
        <v>170</v>
      </c>
      <c r="B23" s="130" t="s">
        <v>171</v>
      </c>
      <c r="C23" s="121" t="s">
        <v>33</v>
      </c>
      <c r="D23" s="122"/>
      <c r="E23" s="121" t="s">
        <v>34</v>
      </c>
      <c r="F23" s="121">
        <v>0</v>
      </c>
      <c r="G23" s="121">
        <v>1</v>
      </c>
      <c r="H23" s="121">
        <v>0</v>
      </c>
      <c r="I23" s="123" t="s">
        <v>18</v>
      </c>
      <c r="J23" s="124"/>
      <c r="K23" s="124" t="s">
        <v>29</v>
      </c>
    </row>
    <row r="24" spans="1:11" ht="13.5" x14ac:dyDescent="0.15">
      <c r="A24" s="130" t="s">
        <v>172</v>
      </c>
      <c r="B24" s="130" t="s">
        <v>171</v>
      </c>
      <c r="C24" s="121" t="s">
        <v>19</v>
      </c>
      <c r="D24" s="132"/>
      <c r="E24" s="121" t="s">
        <v>122</v>
      </c>
      <c r="F24" s="121">
        <v>0</v>
      </c>
      <c r="G24" s="121">
        <v>14</v>
      </c>
      <c r="H24" s="121">
        <v>0</v>
      </c>
      <c r="I24" s="123" t="s">
        <v>18</v>
      </c>
      <c r="J24" s="124"/>
      <c r="K24" s="124" t="s">
        <v>123</v>
      </c>
    </row>
    <row r="25" spans="1:11" ht="13.5" x14ac:dyDescent="0.15">
      <c r="A25" s="130" t="s">
        <v>202</v>
      </c>
      <c r="B25" s="130" t="s">
        <v>203</v>
      </c>
      <c r="C25" s="121" t="s">
        <v>31</v>
      </c>
      <c r="D25" s="132"/>
      <c r="E25" s="121" t="s">
        <v>200</v>
      </c>
      <c r="F25" s="121">
        <v>0</v>
      </c>
      <c r="G25" s="121">
        <v>5</v>
      </c>
      <c r="H25" s="121">
        <v>0</v>
      </c>
      <c r="I25" s="123" t="s">
        <v>18</v>
      </c>
      <c r="J25" s="124"/>
      <c r="K25" s="124" t="s">
        <v>201</v>
      </c>
    </row>
    <row r="26" spans="1:11" x14ac:dyDescent="0.15">
      <c r="A26" s="9" t="s">
        <v>220</v>
      </c>
      <c r="B26" s="130" t="s">
        <v>153</v>
      </c>
      <c r="C26" s="121" t="s">
        <v>24</v>
      </c>
      <c r="D26" s="122"/>
      <c r="E26" s="128" t="s">
        <v>25</v>
      </c>
      <c r="F26" s="129">
        <v>-40</v>
      </c>
      <c r="G26" s="129">
        <v>125</v>
      </c>
      <c r="H26" s="129">
        <v>0</v>
      </c>
      <c r="I26" s="123" t="s">
        <v>18</v>
      </c>
      <c r="K26" s="124" t="s">
        <v>28</v>
      </c>
    </row>
  </sheetData>
  <autoFilter ref="A1:K2">
    <filterColumn colId="1">
      <filters>
        <filter val="Output"/>
      </filters>
    </filterColumn>
  </autoFilter>
  <dataConsolidate/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"/>
  <sheetViews>
    <sheetView tabSelected="1" topLeftCell="A16" zoomScaleNormal="100" workbookViewId="0">
      <selection activeCell="A29" sqref="A29:B30"/>
    </sheetView>
  </sheetViews>
  <sheetFormatPr defaultRowHeight="14.25" x14ac:dyDescent="0.2"/>
  <cols>
    <col min="1" max="1" width="29.25" style="6" customWidth="1"/>
    <col min="2" max="2" width="66.7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20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s="126" customFormat="1" ht="13.5" x14ac:dyDescent="0.15">
      <c r="A2" s="137" t="s">
        <v>101</v>
      </c>
      <c r="B2" s="117" t="s">
        <v>254</v>
      </c>
      <c r="C2" s="116">
        <v>0</v>
      </c>
      <c r="D2" s="116">
        <v>500</v>
      </c>
      <c r="E2" s="116" t="s">
        <v>31</v>
      </c>
      <c r="F2" s="116" t="s">
        <v>18</v>
      </c>
      <c r="G2" s="116" t="s">
        <v>102</v>
      </c>
      <c r="H2" s="116" t="s">
        <v>147</v>
      </c>
      <c r="I2" s="116" t="s">
        <v>148</v>
      </c>
    </row>
    <row r="3" spans="1:14" s="126" customFormat="1" ht="13.5" x14ac:dyDescent="0.15">
      <c r="A3" s="142" t="s">
        <v>149</v>
      </c>
      <c r="B3" s="117" t="s">
        <v>230</v>
      </c>
      <c r="C3" s="116">
        <v>0</v>
      </c>
      <c r="D3" s="116">
        <v>50</v>
      </c>
      <c r="E3" s="116" t="s">
        <v>31</v>
      </c>
      <c r="F3" s="116" t="s">
        <v>18</v>
      </c>
      <c r="G3" s="116" t="s">
        <v>99</v>
      </c>
      <c r="H3" s="116" t="s">
        <v>147</v>
      </c>
      <c r="I3" s="116" t="s">
        <v>148</v>
      </c>
    </row>
    <row r="4" spans="1:14" s="126" customFormat="1" ht="13.5" x14ac:dyDescent="0.15">
      <c r="A4" s="142" t="s">
        <v>250</v>
      </c>
      <c r="B4" s="117" t="s">
        <v>251</v>
      </c>
      <c r="C4" s="116">
        <v>0</v>
      </c>
      <c r="D4" s="116">
        <v>50</v>
      </c>
      <c r="E4" s="116" t="s">
        <v>31</v>
      </c>
      <c r="F4" s="116" t="s">
        <v>18</v>
      </c>
      <c r="G4" s="116" t="s">
        <v>99</v>
      </c>
      <c r="H4" s="116" t="s">
        <v>252</v>
      </c>
      <c r="I4" s="116" t="s">
        <v>253</v>
      </c>
    </row>
    <row r="5" spans="1:14" s="126" customFormat="1" ht="13.5" x14ac:dyDescent="0.15">
      <c r="A5" s="152" t="s">
        <v>223</v>
      </c>
      <c r="B5" s="117" t="s">
        <v>224</v>
      </c>
      <c r="C5" s="116">
        <v>0</v>
      </c>
      <c r="D5" s="116">
        <v>50</v>
      </c>
      <c r="E5" s="116" t="s">
        <v>31</v>
      </c>
      <c r="F5" s="116" t="s">
        <v>18</v>
      </c>
      <c r="G5" s="116" t="s">
        <v>225</v>
      </c>
      <c r="H5" s="116" t="s">
        <v>147</v>
      </c>
      <c r="I5" s="116" t="s">
        <v>148</v>
      </c>
    </row>
    <row r="6" spans="1:14" s="126" customFormat="1" ht="13.5" x14ac:dyDescent="0.15">
      <c r="A6" s="152" t="s">
        <v>226</v>
      </c>
      <c r="B6" s="117" t="s">
        <v>227</v>
      </c>
      <c r="C6" s="116">
        <v>0</v>
      </c>
      <c r="D6" s="116">
        <v>50</v>
      </c>
      <c r="E6" s="116" t="s">
        <v>31</v>
      </c>
      <c r="F6" s="116" t="s">
        <v>18</v>
      </c>
      <c r="G6" s="116" t="s">
        <v>225</v>
      </c>
      <c r="H6" s="116" t="s">
        <v>147</v>
      </c>
      <c r="I6" s="116" t="s">
        <v>148</v>
      </c>
    </row>
    <row r="7" spans="1:14" s="126" customFormat="1" ht="13.5" x14ac:dyDescent="0.15">
      <c r="A7" s="117" t="s">
        <v>174</v>
      </c>
      <c r="B7" s="117" t="s">
        <v>103</v>
      </c>
      <c r="C7" s="116">
        <v>0</v>
      </c>
      <c r="D7" s="116">
        <v>15</v>
      </c>
      <c r="E7" s="116" t="s">
        <v>19</v>
      </c>
      <c r="F7" s="116" t="s">
        <v>104</v>
      </c>
      <c r="G7" s="116" t="s">
        <v>105</v>
      </c>
      <c r="H7" s="116" t="s">
        <v>147</v>
      </c>
      <c r="I7" s="116" t="s">
        <v>148</v>
      </c>
    </row>
    <row r="8" spans="1:14" s="126" customFormat="1" ht="13.5" x14ac:dyDescent="0.15">
      <c r="A8" s="117" t="s">
        <v>150</v>
      </c>
      <c r="B8" s="117" t="s">
        <v>59</v>
      </c>
      <c r="C8" s="116">
        <v>0</v>
      </c>
      <c r="D8" s="116">
        <v>100</v>
      </c>
      <c r="E8" s="116" t="s">
        <v>32</v>
      </c>
      <c r="F8" s="116" t="s">
        <v>60</v>
      </c>
      <c r="G8" s="116" t="s">
        <v>48</v>
      </c>
      <c r="H8" s="116" t="s">
        <v>147</v>
      </c>
      <c r="I8" s="116" t="s">
        <v>148</v>
      </c>
    </row>
    <row r="9" spans="1:14" s="126" customFormat="1" ht="13.5" x14ac:dyDescent="0.15">
      <c r="A9" s="133" t="s">
        <v>245</v>
      </c>
      <c r="B9" s="133" t="s">
        <v>240</v>
      </c>
      <c r="C9" s="134">
        <v>0</v>
      </c>
      <c r="D9" s="134">
        <v>15</v>
      </c>
      <c r="E9" s="134" t="s">
        <v>175</v>
      </c>
      <c r="F9" s="134" t="s">
        <v>213</v>
      </c>
      <c r="G9" s="134" t="s">
        <v>176</v>
      </c>
      <c r="H9" s="116" t="s">
        <v>147</v>
      </c>
      <c r="I9" s="116" t="s">
        <v>148</v>
      </c>
    </row>
    <row r="10" spans="1:14" s="126" customFormat="1" ht="13.5" x14ac:dyDescent="0.15">
      <c r="A10" s="117" t="s">
        <v>246</v>
      </c>
      <c r="B10" s="136" t="s">
        <v>247</v>
      </c>
      <c r="C10" s="134">
        <v>-40</v>
      </c>
      <c r="D10" s="134">
        <v>85</v>
      </c>
      <c r="E10" s="134" t="s">
        <v>144</v>
      </c>
      <c r="F10" s="134" t="s">
        <v>248</v>
      </c>
      <c r="G10" s="134" t="s">
        <v>179</v>
      </c>
      <c r="H10" s="116" t="s">
        <v>147</v>
      </c>
      <c r="I10" s="116" t="s">
        <v>148</v>
      </c>
    </row>
    <row r="11" spans="1:14" s="126" customFormat="1" ht="13.5" x14ac:dyDescent="0.15">
      <c r="A11" s="117" t="s">
        <v>199</v>
      </c>
      <c r="B11" s="136" t="s">
        <v>241</v>
      </c>
      <c r="C11" s="134">
        <v>-40</v>
      </c>
      <c r="D11" s="134">
        <v>85</v>
      </c>
      <c r="E11" s="134" t="s">
        <v>178</v>
      </c>
      <c r="F11" s="134" t="s">
        <v>233</v>
      </c>
      <c r="G11" s="134" t="s">
        <v>180</v>
      </c>
      <c r="H11" s="116" t="s">
        <v>147</v>
      </c>
      <c r="I11" s="116" t="s">
        <v>148</v>
      </c>
    </row>
    <row r="12" spans="1:14" s="126" customFormat="1" ht="81" customHeight="1" x14ac:dyDescent="0.15">
      <c r="A12" s="147" t="s">
        <v>152</v>
      </c>
      <c r="B12" s="148" t="s">
        <v>244</v>
      </c>
      <c r="C12" s="116">
        <v>0</v>
      </c>
      <c r="D12" s="116">
        <v>2500</v>
      </c>
      <c r="E12" s="116" t="s">
        <v>31</v>
      </c>
      <c r="F12" s="116" t="s">
        <v>235</v>
      </c>
      <c r="G12" s="116" t="s">
        <v>100</v>
      </c>
      <c r="H12" s="116" t="s">
        <v>147</v>
      </c>
      <c r="I12" s="116" t="s">
        <v>148</v>
      </c>
    </row>
    <row r="13" spans="1:14" s="118" customFormat="1" ht="103.5" customHeight="1" x14ac:dyDescent="0.15">
      <c r="A13" s="147" t="s">
        <v>238</v>
      </c>
      <c r="B13" s="149" t="s">
        <v>243</v>
      </c>
      <c r="C13" s="119">
        <v>0</v>
      </c>
      <c r="D13" s="116">
        <v>200</v>
      </c>
      <c r="E13" s="116" t="s">
        <v>144</v>
      </c>
      <c r="F13" s="116" t="s">
        <v>236</v>
      </c>
      <c r="G13" s="116" t="s">
        <v>48</v>
      </c>
      <c r="H13" s="116" t="s">
        <v>147</v>
      </c>
      <c r="I13" s="116" t="s">
        <v>148</v>
      </c>
      <c r="J13" s="126"/>
      <c r="K13" s="126"/>
      <c r="L13" s="126"/>
      <c r="M13" s="126"/>
    </row>
    <row r="14" spans="1:14" s="126" customFormat="1" ht="102.75" customHeight="1" x14ac:dyDescent="0.15">
      <c r="A14" s="147" t="s">
        <v>239</v>
      </c>
      <c r="B14" s="148" t="s">
        <v>242</v>
      </c>
      <c r="C14" s="116">
        <v>0</v>
      </c>
      <c r="D14" s="116">
        <v>2500</v>
      </c>
      <c r="E14" s="116" t="s">
        <v>31</v>
      </c>
      <c r="F14" s="116" t="s">
        <v>235</v>
      </c>
      <c r="G14" s="116" t="s">
        <v>100</v>
      </c>
      <c r="H14" s="116" t="s">
        <v>147</v>
      </c>
      <c r="I14" s="116" t="s">
        <v>148</v>
      </c>
    </row>
    <row r="15" spans="1:14" s="118" customFormat="1" ht="13.5" x14ac:dyDescent="0.15">
      <c r="A15" s="133" t="s">
        <v>181</v>
      </c>
      <c r="B15" s="133" t="s">
        <v>221</v>
      </c>
      <c r="C15" s="134">
        <v>0</v>
      </c>
      <c r="D15" s="134">
        <v>5</v>
      </c>
      <c r="E15" s="134" t="s">
        <v>32</v>
      </c>
      <c r="F15" s="134" t="s">
        <v>46</v>
      </c>
      <c r="G15" s="134" t="s">
        <v>179</v>
      </c>
      <c r="H15" s="116" t="s">
        <v>147</v>
      </c>
      <c r="I15" s="116" t="s">
        <v>148</v>
      </c>
      <c r="J15" s="135"/>
      <c r="K15" s="135"/>
      <c r="L15" s="135"/>
      <c r="M15" s="135"/>
      <c r="N15" s="135"/>
    </row>
    <row r="16" spans="1:14" s="126" customFormat="1" ht="13.5" x14ac:dyDescent="0.15">
      <c r="A16" s="117" t="s">
        <v>177</v>
      </c>
      <c r="B16" s="117" t="s">
        <v>106</v>
      </c>
      <c r="C16" s="116">
        <v>0</v>
      </c>
      <c r="D16" s="116">
        <v>5</v>
      </c>
      <c r="E16" s="116" t="s">
        <v>31</v>
      </c>
      <c r="F16" s="116" t="s">
        <v>18</v>
      </c>
      <c r="G16" s="116" t="s">
        <v>105</v>
      </c>
      <c r="H16" s="116" t="s">
        <v>147</v>
      </c>
      <c r="I16" s="116" t="s">
        <v>148</v>
      </c>
    </row>
    <row r="17" spans="1:13" s="126" customFormat="1" ht="13.5" x14ac:dyDescent="0.15">
      <c r="A17" s="117" t="s">
        <v>127</v>
      </c>
      <c r="B17" s="117" t="s">
        <v>126</v>
      </c>
      <c r="C17" s="116">
        <v>0</v>
      </c>
      <c r="D17" s="116">
        <v>500</v>
      </c>
      <c r="E17" s="116" t="s">
        <v>31</v>
      </c>
      <c r="F17" s="116" t="s">
        <v>18</v>
      </c>
      <c r="G17" s="116" t="s">
        <v>105</v>
      </c>
      <c r="H17" s="116" t="s">
        <v>147</v>
      </c>
      <c r="I17" s="116" t="s">
        <v>148</v>
      </c>
    </row>
    <row r="18" spans="1:13" s="126" customFormat="1" ht="13.5" x14ac:dyDescent="0.15">
      <c r="A18" s="117" t="s">
        <v>129</v>
      </c>
      <c r="B18" s="117" t="s">
        <v>132</v>
      </c>
      <c r="C18" s="116">
        <v>0</v>
      </c>
      <c r="D18" s="116">
        <v>30000</v>
      </c>
      <c r="E18" s="116" t="s">
        <v>31</v>
      </c>
      <c r="F18" s="116" t="s">
        <v>18</v>
      </c>
      <c r="G18" s="116" t="s">
        <v>128</v>
      </c>
      <c r="H18" s="116" t="s">
        <v>147</v>
      </c>
      <c r="I18" s="116" t="s">
        <v>148</v>
      </c>
    </row>
    <row r="19" spans="1:13" s="126" customFormat="1" ht="13.5" x14ac:dyDescent="0.15">
      <c r="A19" s="117" t="s">
        <v>108</v>
      </c>
      <c r="B19" s="127" t="s">
        <v>109</v>
      </c>
      <c r="C19" s="116">
        <v>-200</v>
      </c>
      <c r="D19" s="116">
        <v>0</v>
      </c>
      <c r="E19" s="116" t="s">
        <v>31</v>
      </c>
      <c r="F19" s="116" t="s">
        <v>18</v>
      </c>
      <c r="G19" s="116" t="s">
        <v>107</v>
      </c>
      <c r="H19" s="116" t="s">
        <v>147</v>
      </c>
      <c r="I19" s="116" t="s">
        <v>148</v>
      </c>
    </row>
    <row r="20" spans="1:13" s="126" customFormat="1" ht="13.5" x14ac:dyDescent="0.15">
      <c r="A20" s="117" t="s">
        <v>110</v>
      </c>
      <c r="B20" s="127" t="s">
        <v>111</v>
      </c>
      <c r="C20" s="116">
        <v>-300</v>
      </c>
      <c r="D20" s="116">
        <v>500</v>
      </c>
      <c r="E20" s="116" t="s">
        <v>31</v>
      </c>
      <c r="F20" s="116" t="s">
        <v>18</v>
      </c>
      <c r="G20" s="116" t="s">
        <v>107</v>
      </c>
      <c r="H20" s="116" t="s">
        <v>147</v>
      </c>
      <c r="I20" s="116" t="s">
        <v>148</v>
      </c>
    </row>
    <row r="21" spans="1:13" s="126" customFormat="1" ht="13.5" x14ac:dyDescent="0.15">
      <c r="A21" s="117" t="s">
        <v>112</v>
      </c>
      <c r="B21" s="127" t="s">
        <v>111</v>
      </c>
      <c r="C21" s="116">
        <v>-45</v>
      </c>
      <c r="D21" s="116">
        <v>85</v>
      </c>
      <c r="E21" s="116" t="s">
        <v>31</v>
      </c>
      <c r="F21" s="116" t="s">
        <v>18</v>
      </c>
      <c r="G21" s="116" t="s">
        <v>113</v>
      </c>
      <c r="H21" s="116" t="s">
        <v>147</v>
      </c>
      <c r="I21" s="116" t="s">
        <v>148</v>
      </c>
    </row>
    <row r="22" spans="1:13" s="126" customFormat="1" ht="13.5" x14ac:dyDescent="0.15">
      <c r="A22" s="117" t="s">
        <v>114</v>
      </c>
      <c r="B22" s="117" t="s">
        <v>115</v>
      </c>
      <c r="C22" s="116">
        <v>0</v>
      </c>
      <c r="D22" s="116">
        <v>100</v>
      </c>
      <c r="E22" s="116" t="s">
        <v>31</v>
      </c>
      <c r="F22" s="116" t="s">
        <v>18</v>
      </c>
      <c r="G22" s="116" t="s">
        <v>116</v>
      </c>
      <c r="H22" s="116" t="s">
        <v>147</v>
      </c>
      <c r="I22" s="116" t="s">
        <v>148</v>
      </c>
    </row>
    <row r="23" spans="1:13" s="126" customFormat="1" ht="13.5" x14ac:dyDescent="0.15">
      <c r="A23" s="117" t="s">
        <v>117</v>
      </c>
      <c r="B23" s="117" t="s">
        <v>118</v>
      </c>
      <c r="C23" s="116">
        <v>0</v>
      </c>
      <c r="D23" s="116">
        <v>1</v>
      </c>
      <c r="E23" s="116" t="s">
        <v>119</v>
      </c>
      <c r="F23" s="116" t="s">
        <v>18</v>
      </c>
      <c r="H23" s="116" t="s">
        <v>147</v>
      </c>
      <c r="I23" s="116" t="s">
        <v>148</v>
      </c>
    </row>
    <row r="24" spans="1:13" s="126" customFormat="1" ht="13.5" x14ac:dyDescent="0.15">
      <c r="A24" s="117" t="s">
        <v>120</v>
      </c>
      <c r="B24" s="117" t="s">
        <v>118</v>
      </c>
      <c r="C24" s="116">
        <v>0</v>
      </c>
      <c r="D24" s="116">
        <v>1</v>
      </c>
      <c r="E24" s="116" t="s">
        <v>119</v>
      </c>
      <c r="F24" s="116" t="s">
        <v>18</v>
      </c>
      <c r="H24" s="116" t="s">
        <v>147</v>
      </c>
      <c r="I24" s="116" t="s">
        <v>148</v>
      </c>
    </row>
    <row r="25" spans="1:13" s="126" customFormat="1" ht="13.5" x14ac:dyDescent="0.15">
      <c r="A25" s="117" t="s">
        <v>121</v>
      </c>
      <c r="B25" s="117" t="s">
        <v>118</v>
      </c>
      <c r="C25" s="116">
        <v>0</v>
      </c>
      <c r="D25" s="116">
        <v>1</v>
      </c>
      <c r="E25" s="116" t="s">
        <v>119</v>
      </c>
      <c r="F25" s="116" t="s">
        <v>18</v>
      </c>
      <c r="H25" s="116" t="s">
        <v>147</v>
      </c>
      <c r="I25" s="116" t="s">
        <v>148</v>
      </c>
    </row>
    <row r="26" spans="1:13" s="1" customFormat="1" ht="11.25" x14ac:dyDescent="0.15">
      <c r="A26" s="120" t="s">
        <v>133</v>
      </c>
      <c r="B26" s="120" t="s">
        <v>134</v>
      </c>
      <c r="C26" s="119">
        <v>0</v>
      </c>
      <c r="D26" s="119">
        <v>100</v>
      </c>
      <c r="E26" s="116" t="s">
        <v>135</v>
      </c>
      <c r="F26" s="119" t="s">
        <v>136</v>
      </c>
      <c r="G26" s="116" t="s">
        <v>137</v>
      </c>
      <c r="H26" s="116" t="s">
        <v>147</v>
      </c>
      <c r="I26" s="116" t="s">
        <v>148</v>
      </c>
    </row>
    <row r="27" spans="1:13" s="118" customFormat="1" ht="13.5" x14ac:dyDescent="0.15">
      <c r="A27" s="117" t="s">
        <v>138</v>
      </c>
      <c r="B27" s="120" t="s">
        <v>139</v>
      </c>
      <c r="C27" s="119">
        <v>0</v>
      </c>
      <c r="D27" s="116">
        <v>1</v>
      </c>
      <c r="E27" s="116" t="s">
        <v>32</v>
      </c>
      <c r="F27" s="119" t="s">
        <v>46</v>
      </c>
      <c r="G27" s="116" t="s">
        <v>140</v>
      </c>
      <c r="H27" s="116" t="s">
        <v>147</v>
      </c>
      <c r="I27" s="116" t="s">
        <v>148</v>
      </c>
    </row>
    <row r="28" spans="1:13" s="118" customFormat="1" ht="13.5" x14ac:dyDescent="0.15">
      <c r="A28" s="117" t="s">
        <v>141</v>
      </c>
      <c r="B28" s="120" t="s">
        <v>142</v>
      </c>
      <c r="C28" s="119">
        <v>0</v>
      </c>
      <c r="D28" s="116">
        <v>1</v>
      </c>
      <c r="E28" s="116" t="s">
        <v>32</v>
      </c>
      <c r="F28" s="119" t="s">
        <v>46</v>
      </c>
      <c r="G28" s="116" t="s">
        <v>143</v>
      </c>
      <c r="H28" s="116" t="s">
        <v>147</v>
      </c>
      <c r="I28" s="116" t="s">
        <v>148</v>
      </c>
      <c r="J28" s="126"/>
      <c r="K28" s="126"/>
      <c r="L28" s="126"/>
      <c r="M28" s="126"/>
    </row>
    <row r="29" spans="1:13" ht="13.5" x14ac:dyDescent="0.15">
      <c r="A29" s="143" t="s">
        <v>205</v>
      </c>
      <c r="B29" s="120" t="s">
        <v>249</v>
      </c>
      <c r="C29" s="119">
        <v>0</v>
      </c>
      <c r="D29" s="116">
        <v>5</v>
      </c>
      <c r="E29" s="116" t="s">
        <v>208</v>
      </c>
      <c r="F29" s="116" t="s">
        <v>229</v>
      </c>
      <c r="G29" s="116" t="s">
        <v>206</v>
      </c>
      <c r="H29" s="116" t="s">
        <v>147</v>
      </c>
      <c r="I29" s="116" t="s">
        <v>148</v>
      </c>
    </row>
    <row r="30" spans="1:13" ht="13.5" x14ac:dyDescent="0.15">
      <c r="A30" s="143" t="s">
        <v>204</v>
      </c>
      <c r="B30" s="120" t="s">
        <v>228</v>
      </c>
      <c r="C30" s="119">
        <v>0</v>
      </c>
      <c r="D30" s="116">
        <v>100</v>
      </c>
      <c r="E30" s="116" t="s">
        <v>208</v>
      </c>
      <c r="F30" s="116" t="s">
        <v>229</v>
      </c>
      <c r="G30" s="116" t="s">
        <v>207</v>
      </c>
      <c r="H30" s="116" t="s">
        <v>147</v>
      </c>
      <c r="I30" s="116" t="s">
        <v>148</v>
      </c>
    </row>
    <row r="31" spans="1:13" ht="13.5" x14ac:dyDescent="0.15">
      <c r="A31" s="156" t="s">
        <v>232</v>
      </c>
      <c r="B31" s="120" t="s">
        <v>231</v>
      </c>
      <c r="C31" s="119">
        <v>0</v>
      </c>
      <c r="D31" s="116">
        <v>5</v>
      </c>
      <c r="E31" s="116" t="s">
        <v>208</v>
      </c>
      <c r="F31" s="116" t="s">
        <v>214</v>
      </c>
      <c r="G31" s="116" t="s">
        <v>207</v>
      </c>
      <c r="H31" s="116" t="s">
        <v>147</v>
      </c>
      <c r="I31" s="116" t="s">
        <v>148</v>
      </c>
    </row>
    <row r="32" spans="1:13" ht="13.5" x14ac:dyDescent="0.15">
      <c r="A32" s="117" t="s">
        <v>217</v>
      </c>
      <c r="B32" s="120" t="s">
        <v>215</v>
      </c>
      <c r="C32" s="119">
        <v>0</v>
      </c>
      <c r="D32" s="116">
        <v>5</v>
      </c>
      <c r="E32" s="116" t="s">
        <v>208</v>
      </c>
      <c r="F32" s="116" t="s">
        <v>214</v>
      </c>
      <c r="G32" s="116" t="s">
        <v>216</v>
      </c>
      <c r="H32" s="116" t="s">
        <v>147</v>
      </c>
      <c r="I32" s="116" t="s">
        <v>148</v>
      </c>
    </row>
    <row r="33" spans="1:10" ht="13.5" x14ac:dyDescent="0.15">
      <c r="A33" s="142" t="s">
        <v>218</v>
      </c>
      <c r="B33" s="117" t="s">
        <v>222</v>
      </c>
      <c r="C33" s="134">
        <v>0</v>
      </c>
      <c r="D33" s="134">
        <v>5</v>
      </c>
      <c r="E33" s="134" t="s">
        <v>32</v>
      </c>
      <c r="F33" s="134" t="s">
        <v>46</v>
      </c>
      <c r="G33" s="134" t="s">
        <v>179</v>
      </c>
      <c r="H33" s="116" t="s">
        <v>147</v>
      </c>
      <c r="I33" s="116" t="s">
        <v>148</v>
      </c>
      <c r="J33" s="116" t="s">
        <v>219</v>
      </c>
    </row>
  </sheetData>
  <phoneticPr fontId="11" type="noConversion"/>
  <conditionalFormatting sqref="A9">
    <cfRule type="duplicateValues" dxfId="2" priority="5"/>
  </conditionalFormatting>
  <conditionalFormatting sqref="A15">
    <cfRule type="duplicateValues" dxfId="1" priority="3"/>
  </conditionalFormatting>
  <conditionalFormatting sqref="A1:A3 A5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75"/>
  <sheetViews>
    <sheetView topLeftCell="A29" zoomScale="70" zoomScaleNormal="70" workbookViewId="0">
      <selection activeCell="C35" sqref="C35:D35"/>
    </sheetView>
  </sheetViews>
  <sheetFormatPr defaultRowHeight="13.5" x14ac:dyDescent="0.15"/>
  <cols>
    <col min="2" max="2" width="12.5" bestFit="1" customWidth="1"/>
    <col min="3" max="3" width="15.625" bestFit="1" customWidth="1"/>
    <col min="4" max="4" width="14.375" customWidth="1"/>
    <col min="5" max="5" width="13.375" bestFit="1" customWidth="1"/>
    <col min="6" max="6" width="14.375" bestFit="1" customWidth="1"/>
    <col min="7" max="12" width="15.5" bestFit="1" customWidth="1"/>
    <col min="13" max="13" width="15.5" customWidth="1"/>
    <col min="14" max="17" width="15.5" bestFit="1" customWidth="1"/>
    <col min="18" max="18" width="8.875" bestFit="1" customWidth="1"/>
    <col min="19" max="19" width="13.375" bestFit="1" customWidth="1"/>
    <col min="20" max="20" width="14.375" bestFit="1" customWidth="1"/>
    <col min="21" max="31" width="15.5" bestFit="1" customWidth="1"/>
    <col min="32" max="32" width="12.75" bestFit="1" customWidth="1"/>
  </cols>
  <sheetData>
    <row r="1" spans="1:32" ht="23.25" thickBot="1" x14ac:dyDescent="0.2">
      <c r="A1" s="182" t="s">
        <v>78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4"/>
    </row>
    <row r="2" spans="1:32" ht="17.25" thickBot="1" x14ac:dyDescent="0.2">
      <c r="A2" s="185" t="s">
        <v>61</v>
      </c>
      <c r="B2" s="186"/>
      <c r="C2" s="187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72" t="s">
        <v>62</v>
      </c>
      <c r="B3" s="173"/>
      <c r="C3" s="174"/>
      <c r="D3" s="175" t="s">
        <v>63</v>
      </c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7"/>
    </row>
    <row r="4" spans="1:32" ht="17.25" thickBot="1" x14ac:dyDescent="0.2">
      <c r="A4" s="178" t="s">
        <v>64</v>
      </c>
      <c r="B4" s="180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79"/>
      <c r="B5" s="181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>
        <f>0.05/D5*60</f>
        <v>60</v>
      </c>
      <c r="S5">
        <f>0.05/E5*60</f>
        <v>18.75</v>
      </c>
      <c r="T5">
        <f t="shared" ref="T5" si="0">0.05/F5*60</f>
        <v>18.75</v>
      </c>
      <c r="U5">
        <f>0.1/G5*60</f>
        <v>50</v>
      </c>
      <c r="V5">
        <f>0.1/H5*60</f>
        <v>75</v>
      </c>
      <c r="W5">
        <f>0.1/I5*60</f>
        <v>100</v>
      </c>
      <c r="X5">
        <f t="shared" ref="X5:Z5" si="1">0.1/J5*60</f>
        <v>150</v>
      </c>
      <c r="Y5">
        <f t="shared" si="1"/>
        <v>200</v>
      </c>
      <c r="Z5">
        <f t="shared" si="1"/>
        <v>300</v>
      </c>
      <c r="AA5">
        <f>0.05/M5*60</f>
        <v>150</v>
      </c>
      <c r="AB5">
        <f>0.05/N5*60</f>
        <v>150</v>
      </c>
      <c r="AC5">
        <f t="shared" ref="AC5" si="2">0.05/O5*60</f>
        <v>300</v>
      </c>
      <c r="AD5">
        <f t="shared" ref="AD5" si="3">0.05/P5*60</f>
        <v>300</v>
      </c>
      <c r="AE5">
        <f>0.05/Q5*60</f>
        <v>300</v>
      </c>
      <c r="AF5">
        <f>SUM(S5:AE5)</f>
        <v>2112.5</v>
      </c>
    </row>
    <row r="6" spans="1:32" ht="17.25" thickBot="1" x14ac:dyDescent="0.2">
      <c r="A6" s="178" t="s">
        <v>49</v>
      </c>
      <c r="B6" s="180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4">S6-S5</f>
        <v>2093.75</v>
      </c>
      <c r="U6" s="114">
        <f t="shared" si="4"/>
        <v>2075</v>
      </c>
      <c r="V6" s="114">
        <f t="shared" si="4"/>
        <v>2025</v>
      </c>
      <c r="W6" s="114">
        <f t="shared" si="4"/>
        <v>1950</v>
      </c>
      <c r="X6" s="114">
        <f t="shared" si="4"/>
        <v>1850</v>
      </c>
      <c r="Y6" s="114">
        <f t="shared" si="4"/>
        <v>1700</v>
      </c>
      <c r="Z6" s="114">
        <f t="shared" si="4"/>
        <v>1500</v>
      </c>
      <c r="AA6" s="114">
        <f t="shared" si="4"/>
        <v>1200</v>
      </c>
      <c r="AB6" s="114">
        <f t="shared" si="4"/>
        <v>1050</v>
      </c>
      <c r="AC6" s="114">
        <f t="shared" si="4"/>
        <v>900</v>
      </c>
      <c r="AD6" s="114">
        <f t="shared" si="4"/>
        <v>600</v>
      </c>
      <c r="AE6" s="114">
        <f t="shared" si="4"/>
        <v>300</v>
      </c>
      <c r="AF6" s="114">
        <f t="shared" si="4"/>
        <v>0</v>
      </c>
    </row>
    <row r="7" spans="1:32" ht="17.25" thickBot="1" x14ac:dyDescent="0.2">
      <c r="A7" s="179"/>
      <c r="B7" s="181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>
        <f>0.05/D7*60</f>
        <v>60</v>
      </c>
      <c r="S7">
        <f>0.05/E7*60</f>
        <v>10.000000000000002</v>
      </c>
      <c r="T7">
        <f>0.05/F7*60</f>
        <v>10.000000000000002</v>
      </c>
      <c r="U7">
        <f t="shared" ref="U7:Z7" si="5">0.1/G7*60</f>
        <v>24</v>
      </c>
      <c r="V7">
        <f t="shared" si="5"/>
        <v>26.086956521739129</v>
      </c>
      <c r="W7">
        <f t="shared" si="5"/>
        <v>40.000000000000007</v>
      </c>
      <c r="X7">
        <f t="shared" si="5"/>
        <v>60</v>
      </c>
      <c r="Y7">
        <f t="shared" si="5"/>
        <v>85.714285714285722</v>
      </c>
      <c r="Z7">
        <f t="shared" si="5"/>
        <v>150</v>
      </c>
      <c r="AA7">
        <f>0.05/M7*60</f>
        <v>100</v>
      </c>
      <c r="AB7">
        <f>0.05/N7*60</f>
        <v>100</v>
      </c>
      <c r="AC7">
        <f>0.05/O7*60</f>
        <v>150</v>
      </c>
      <c r="AD7">
        <f>0.05/P7*60</f>
        <v>150</v>
      </c>
      <c r="AE7">
        <f>0.05/Q7*60</f>
        <v>300</v>
      </c>
      <c r="AF7">
        <f t="shared" ref="AF7:AF29" si="6">SUM(S7:AE7)</f>
        <v>1205.8012422360248</v>
      </c>
    </row>
    <row r="8" spans="1:32" ht="17.25" thickBot="1" x14ac:dyDescent="0.2">
      <c r="A8" s="178" t="s">
        <v>50</v>
      </c>
      <c r="B8" s="180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7">T8-T7</f>
        <v>1185.8012000000001</v>
      </c>
      <c r="V8" s="114">
        <f t="shared" si="7"/>
        <v>1161.8012000000001</v>
      </c>
      <c r="W8" s="114">
        <f t="shared" si="7"/>
        <v>1135.7142434782609</v>
      </c>
      <c r="X8" s="114">
        <f t="shared" si="7"/>
        <v>1095.7142434782609</v>
      </c>
      <c r="Y8" s="114">
        <f t="shared" si="7"/>
        <v>1035.7142434782609</v>
      </c>
      <c r="Z8" s="114">
        <f t="shared" si="7"/>
        <v>949.99995776397509</v>
      </c>
      <c r="AA8" s="114">
        <f t="shared" si="7"/>
        <v>799.99995776397509</v>
      </c>
      <c r="AB8" s="114">
        <f t="shared" si="7"/>
        <v>699.99995776397509</v>
      </c>
      <c r="AC8" s="114">
        <f t="shared" si="7"/>
        <v>599.99995776397509</v>
      </c>
      <c r="AD8" s="114">
        <f t="shared" si="7"/>
        <v>449.99995776397509</v>
      </c>
      <c r="AE8" s="114">
        <f t="shared" si="7"/>
        <v>299.99995776397509</v>
      </c>
      <c r="AF8" s="114">
        <f>AE8-AE7</f>
        <v>-4.2236024910380365E-5</v>
      </c>
    </row>
    <row r="9" spans="1:32" ht="17.25" thickBot="1" x14ac:dyDescent="0.2">
      <c r="A9" s="179"/>
      <c r="B9" s="181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>
        <f>0.05/D9*60</f>
        <v>60</v>
      </c>
      <c r="S9">
        <f>0.05/E9*60</f>
        <v>7.5</v>
      </c>
      <c r="T9">
        <f>0.05/F9*60</f>
        <v>8.3333333333333339</v>
      </c>
      <c r="U9">
        <f t="shared" ref="U9:Z9" si="8">0.1/G9*60</f>
        <v>17.647058823529413</v>
      </c>
      <c r="V9">
        <f t="shared" si="8"/>
        <v>18.75</v>
      </c>
      <c r="W9">
        <f t="shared" si="8"/>
        <v>23.076923076923077</v>
      </c>
      <c r="X9">
        <f t="shared" si="8"/>
        <v>35.294117647058826</v>
      </c>
      <c r="Y9">
        <f t="shared" si="8"/>
        <v>54.545454545454547</v>
      </c>
      <c r="Z9">
        <f t="shared" si="8"/>
        <v>85.714285714285722</v>
      </c>
      <c r="AA9">
        <f>0.05/M9*60</f>
        <v>75</v>
      </c>
      <c r="AB9">
        <f>0.05/N9*60</f>
        <v>75</v>
      </c>
      <c r="AC9">
        <f>0.05/O9*60</f>
        <v>100</v>
      </c>
      <c r="AD9">
        <f>0.05/P9*60</f>
        <v>100</v>
      </c>
      <c r="AE9">
        <f>0.05/Q9*60</f>
        <v>150</v>
      </c>
      <c r="AF9">
        <f t="shared" si="6"/>
        <v>750.86117314058492</v>
      </c>
    </row>
    <row r="10" spans="1:32" ht="17.25" thickBot="1" x14ac:dyDescent="0.2">
      <c r="A10" s="178" t="s">
        <v>51</v>
      </c>
      <c r="B10" s="180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9">T10-T9</f>
        <v>735.02666666666664</v>
      </c>
      <c r="V10" s="114">
        <f t="shared" si="9"/>
        <v>717.37960784313725</v>
      </c>
      <c r="W10" s="114">
        <f t="shared" si="9"/>
        <v>698.62960784313725</v>
      </c>
      <c r="X10" s="114">
        <f t="shared" si="9"/>
        <v>675.55268476621416</v>
      </c>
      <c r="Y10" s="114">
        <f t="shared" si="9"/>
        <v>640.25856711915537</v>
      </c>
      <c r="Z10" s="114">
        <f t="shared" si="9"/>
        <v>585.71311257370087</v>
      </c>
      <c r="AA10" s="114">
        <f t="shared" si="9"/>
        <v>499.99882685941515</v>
      </c>
      <c r="AB10" s="114">
        <f t="shared" si="9"/>
        <v>424.99882685941515</v>
      </c>
      <c r="AC10" s="114">
        <f t="shared" si="9"/>
        <v>349.99882685941515</v>
      </c>
      <c r="AD10" s="114">
        <f t="shared" si="9"/>
        <v>249.99882685941515</v>
      </c>
      <c r="AE10" s="114">
        <f t="shared" si="9"/>
        <v>149.99882685941515</v>
      </c>
      <c r="AF10" s="114">
        <f t="shared" si="9"/>
        <v>-1.1731405848536269E-3</v>
      </c>
    </row>
    <row r="11" spans="1:32" ht="17.25" thickBot="1" x14ac:dyDescent="0.2">
      <c r="A11" s="179"/>
      <c r="B11" s="181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>
        <f>0.05/D11*60</f>
        <v>60</v>
      </c>
      <c r="S11">
        <f>0.05/E11*60</f>
        <v>5.7692307692307692</v>
      </c>
      <c r="T11">
        <f>0.05/F11*60</f>
        <v>5.7692307692307692</v>
      </c>
      <c r="U11">
        <f t="shared" ref="U11:Z11" si="10">0.1/G11*60</f>
        <v>12</v>
      </c>
      <c r="V11">
        <f t="shared" si="10"/>
        <v>14.285714285714286</v>
      </c>
      <c r="W11">
        <f t="shared" si="10"/>
        <v>15.384615384615387</v>
      </c>
      <c r="X11">
        <f t="shared" si="10"/>
        <v>24</v>
      </c>
      <c r="Y11">
        <f t="shared" si="10"/>
        <v>37.5</v>
      </c>
      <c r="Z11">
        <f t="shared" si="10"/>
        <v>54.545454545454547</v>
      </c>
      <c r="AA11">
        <f>0.05/M11*60</f>
        <v>50</v>
      </c>
      <c r="AB11">
        <f>0.05/N11*60</f>
        <v>50</v>
      </c>
      <c r="AC11">
        <f>0.05/O11*60</f>
        <v>60</v>
      </c>
      <c r="AD11">
        <f>0.05/P11*60</f>
        <v>60</v>
      </c>
      <c r="AE11">
        <f>0.05/Q11*60</f>
        <v>75</v>
      </c>
      <c r="AF11">
        <f t="shared" si="6"/>
        <v>464.25424575424574</v>
      </c>
    </row>
    <row r="12" spans="1:32" ht="17.25" thickBot="1" x14ac:dyDescent="0.2">
      <c r="A12" s="178" t="s">
        <v>52</v>
      </c>
      <c r="B12" s="180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1">T12-T11</f>
        <v>452.71153846153845</v>
      </c>
      <c r="V12" s="114">
        <f t="shared" si="11"/>
        <v>440.71153846153845</v>
      </c>
      <c r="W12" s="114">
        <f t="shared" si="11"/>
        <v>426.42582417582418</v>
      </c>
      <c r="X12" s="114">
        <f t="shared" si="11"/>
        <v>411.04120879120876</v>
      </c>
      <c r="Y12" s="114">
        <f t="shared" si="11"/>
        <v>387.04120879120876</v>
      </c>
      <c r="Z12" s="114">
        <f t="shared" si="11"/>
        <v>349.54120879120876</v>
      </c>
      <c r="AA12" s="114">
        <f t="shared" si="11"/>
        <v>294.9957542457542</v>
      </c>
      <c r="AB12" s="114">
        <f t="shared" si="11"/>
        <v>244.9957542457542</v>
      </c>
      <c r="AC12" s="114">
        <f t="shared" si="11"/>
        <v>194.9957542457542</v>
      </c>
      <c r="AD12" s="114">
        <f t="shared" si="11"/>
        <v>134.9957542457542</v>
      </c>
      <c r="AE12" s="114">
        <f t="shared" si="11"/>
        <v>74.995754245754199</v>
      </c>
      <c r="AF12" s="114">
        <f t="shared" si="11"/>
        <v>-4.2457542458009812E-3</v>
      </c>
    </row>
    <row r="13" spans="1:32" ht="17.25" thickBot="1" x14ac:dyDescent="0.2">
      <c r="A13" s="179"/>
      <c r="B13" s="181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>
        <f>0.05/D13*60</f>
        <v>60</v>
      </c>
      <c r="S13">
        <f>0.05/E13*60</f>
        <v>3.5714285714285716</v>
      </c>
      <c r="T13">
        <f>0.05/F13*60</f>
        <v>3.5714285714285716</v>
      </c>
      <c r="U13">
        <f t="shared" ref="U13:Z13" si="12">0.1/G13*60</f>
        <v>7.3170731707317076</v>
      </c>
      <c r="V13">
        <f t="shared" si="12"/>
        <v>7.5</v>
      </c>
      <c r="W13">
        <f t="shared" si="12"/>
        <v>10.344827586206897</v>
      </c>
      <c r="X13">
        <f t="shared" si="12"/>
        <v>15.384615384615387</v>
      </c>
      <c r="Y13">
        <f t="shared" si="12"/>
        <v>23.076923076923077</v>
      </c>
      <c r="Z13">
        <f t="shared" si="12"/>
        <v>33.333333333333336</v>
      </c>
      <c r="AA13">
        <f>0.05/M13*60</f>
        <v>25</v>
      </c>
      <c r="AB13">
        <f>0.05/N13*60</f>
        <v>25</v>
      </c>
      <c r="AC13">
        <f>0.05/O13*60</f>
        <v>30</v>
      </c>
      <c r="AD13">
        <f>0.05/P13*60</f>
        <v>30</v>
      </c>
      <c r="AE13">
        <f>0.05/Q13*60</f>
        <v>60</v>
      </c>
      <c r="AF13">
        <f t="shared" si="6"/>
        <v>274.09962969466756</v>
      </c>
    </row>
    <row r="14" spans="1:32" ht="17.25" thickBot="1" x14ac:dyDescent="0.2">
      <c r="A14" s="178" t="s">
        <v>53</v>
      </c>
      <c r="B14" s="180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13">T14-T13</f>
        <v>266.94714285714286</v>
      </c>
      <c r="V14" s="114">
        <f t="shared" si="13"/>
        <v>259.63006968641116</v>
      </c>
      <c r="W14" s="114">
        <f t="shared" si="13"/>
        <v>252.13006968641116</v>
      </c>
      <c r="X14" s="114">
        <f t="shared" si="13"/>
        <v>241.78524210020427</v>
      </c>
      <c r="Y14" s="114">
        <f t="shared" si="13"/>
        <v>226.40062671558888</v>
      </c>
      <c r="Z14" s="114">
        <f t="shared" si="13"/>
        <v>203.32370363866582</v>
      </c>
      <c r="AA14" s="114">
        <f t="shared" si="13"/>
        <v>169.99037030533248</v>
      </c>
      <c r="AB14" s="114">
        <f t="shared" si="13"/>
        <v>144.99037030533248</v>
      </c>
      <c r="AC14" s="114">
        <f t="shared" si="13"/>
        <v>119.99037030533248</v>
      </c>
      <c r="AD14" s="114">
        <f t="shared" si="13"/>
        <v>89.990370305332476</v>
      </c>
      <c r="AE14" s="114">
        <f t="shared" si="13"/>
        <v>59.990370305332476</v>
      </c>
      <c r="AF14" s="114">
        <f t="shared" si="13"/>
        <v>-9.629694667523836E-3</v>
      </c>
    </row>
    <row r="15" spans="1:32" ht="17.25" thickBot="1" x14ac:dyDescent="0.2">
      <c r="A15" s="179"/>
      <c r="B15" s="181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>
        <f>0.05/D15*60</f>
        <v>60</v>
      </c>
      <c r="S15">
        <f>0.05/E15*60</f>
        <v>3.5294117647058827</v>
      </c>
      <c r="T15">
        <f>0.05/F15*60</f>
        <v>3.5294117647058827</v>
      </c>
      <c r="U15">
        <f t="shared" ref="U15:Z15" si="14">0.1/G15*60</f>
        <v>7.3170731707317076</v>
      </c>
      <c r="V15">
        <f t="shared" si="14"/>
        <v>7.5</v>
      </c>
      <c r="W15">
        <f t="shared" si="14"/>
        <v>8.1081081081081088</v>
      </c>
      <c r="X15">
        <f t="shared" si="14"/>
        <v>12</v>
      </c>
      <c r="Y15">
        <f t="shared" si="14"/>
        <v>17.647058823529413</v>
      </c>
      <c r="Z15">
        <f t="shared" si="14"/>
        <v>26.086956521739129</v>
      </c>
      <c r="AA15">
        <f>0.05/M15*60</f>
        <v>21.428571428571431</v>
      </c>
      <c r="AB15">
        <f>0.05/N15*60</f>
        <v>21.428571428571431</v>
      </c>
      <c r="AC15">
        <f>0.05/O15*60</f>
        <v>30</v>
      </c>
      <c r="AD15">
        <f>0.05/P15*60</f>
        <v>30</v>
      </c>
      <c r="AE15">
        <f>0.05/Q15*60</f>
        <v>30</v>
      </c>
      <c r="AF15">
        <f t="shared" si="6"/>
        <v>218.575163010663</v>
      </c>
    </row>
    <row r="16" spans="1:32" ht="17.25" thickBot="1" x14ac:dyDescent="0.2">
      <c r="A16" s="178" t="s">
        <v>54</v>
      </c>
      <c r="B16" s="180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15">T16-T15</f>
        <v>211.51633948125124</v>
      </c>
      <c r="V16" s="114">
        <f t="shared" si="15"/>
        <v>204.19926631051953</v>
      </c>
      <c r="W16" s="114">
        <f t="shared" si="15"/>
        <v>196.69926631051953</v>
      </c>
      <c r="X16" s="114">
        <f t="shared" si="15"/>
        <v>188.59115820241144</v>
      </c>
      <c r="Y16" s="114">
        <f t="shared" si="15"/>
        <v>176.59115820241144</v>
      </c>
      <c r="Z16" s="114">
        <f t="shared" si="15"/>
        <v>158.94409937888202</v>
      </c>
      <c r="AA16" s="114">
        <f t="shared" si="15"/>
        <v>132.85714285714289</v>
      </c>
      <c r="AB16" s="114">
        <f t="shared" si="15"/>
        <v>111.42857142857146</v>
      </c>
      <c r="AC16" s="114">
        <f t="shared" si="15"/>
        <v>90.000000000000028</v>
      </c>
      <c r="AD16" s="114">
        <f t="shared" si="15"/>
        <v>60.000000000000028</v>
      </c>
      <c r="AE16" s="114">
        <f t="shared" si="15"/>
        <v>30.000000000000028</v>
      </c>
      <c r="AF16" s="114">
        <f t="shared" si="15"/>
        <v>2.8421709430404007E-14</v>
      </c>
    </row>
    <row r="17" spans="1:32" ht="17.25" thickBot="1" x14ac:dyDescent="0.2">
      <c r="A17" s="179"/>
      <c r="B17" s="181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>
        <f>0.05/D17*60</f>
        <v>60</v>
      </c>
      <c r="S17">
        <f>0.05/E17*60</f>
        <v>2.7272727272727275</v>
      </c>
      <c r="T17">
        <f t="shared" ref="T17" si="16">0.05/F17*60</f>
        <v>2.7272727272727275</v>
      </c>
      <c r="U17">
        <f>0.1/G17*60</f>
        <v>5.9405940594059405</v>
      </c>
      <c r="V17">
        <f>0.1/H17*60</f>
        <v>6.1224489795918373</v>
      </c>
      <c r="W17">
        <f>0.1/I17*60</f>
        <v>6.3157894736842106</v>
      </c>
      <c r="X17">
        <f t="shared" ref="X17" si="17">0.1/J17*60</f>
        <v>8.9552238805970141</v>
      </c>
      <c r="Y17">
        <f t="shared" ref="Y17" si="18">0.1/K17*60</f>
        <v>12.765957446808512</v>
      </c>
      <c r="Z17">
        <f t="shared" ref="Z17" si="19">0.1/L17*60</f>
        <v>18.181818181818183</v>
      </c>
      <c r="AA17">
        <f>0.05/M17*60</f>
        <v>14.285714285714286</v>
      </c>
      <c r="AB17">
        <f>0.05/N17*60</f>
        <v>14.285714285714286</v>
      </c>
      <c r="AC17">
        <f t="shared" ref="AC17" si="20">0.05/O17*60</f>
        <v>15</v>
      </c>
      <c r="AD17">
        <f t="shared" ref="AD17" si="21">0.05/P17*60</f>
        <v>15</v>
      </c>
      <c r="AE17">
        <f t="shared" ref="AE17" si="22">0.05/Q17*60</f>
        <v>30</v>
      </c>
      <c r="AF17">
        <f t="shared" si="6"/>
        <v>152.30780604787975</v>
      </c>
    </row>
    <row r="18" spans="1:32" ht="17.25" thickBot="1" x14ac:dyDescent="0.2">
      <c r="A18" s="178" t="s">
        <v>55</v>
      </c>
      <c r="B18" s="180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15"/>
        <v>146.85326059333431</v>
      </c>
      <c r="V18" s="114">
        <f t="shared" si="15"/>
        <v>140.91266653392836</v>
      </c>
      <c r="W18" s="114">
        <f t="shared" si="15"/>
        <v>134.79021755433652</v>
      </c>
      <c r="X18" s="114">
        <f t="shared" si="15"/>
        <v>128.4744280806523</v>
      </c>
      <c r="Y18" s="114">
        <f t="shared" si="15"/>
        <v>119.51920420005528</v>
      </c>
      <c r="Z18" s="114">
        <f t="shared" si="15"/>
        <v>106.75324675324677</v>
      </c>
      <c r="AA18" s="114">
        <f t="shared" si="15"/>
        <v>88.571428571428584</v>
      </c>
      <c r="AB18" s="114">
        <f t="shared" si="15"/>
        <v>74.285714285714292</v>
      </c>
      <c r="AC18" s="114">
        <f t="shared" si="15"/>
        <v>60.000000000000007</v>
      </c>
      <c r="AD18" s="114">
        <f t="shared" si="15"/>
        <v>45.000000000000007</v>
      </c>
      <c r="AE18" s="114">
        <f t="shared" si="15"/>
        <v>30.000000000000007</v>
      </c>
      <c r="AF18" s="114">
        <f t="shared" si="15"/>
        <v>0</v>
      </c>
    </row>
    <row r="19" spans="1:32" ht="17.25" thickBot="1" x14ac:dyDescent="0.2">
      <c r="A19" s="179"/>
      <c r="B19" s="181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>
        <f>0.05/D19*60</f>
        <v>60</v>
      </c>
      <c r="S19">
        <f>0.05/E19*60</f>
        <v>2.5000000000000004</v>
      </c>
      <c r="T19">
        <f t="shared" ref="T19" si="23">0.05/F19*60</f>
        <v>2.5000000000000004</v>
      </c>
      <c r="U19">
        <f>0.1/G19*60</f>
        <v>5.454545454545455</v>
      </c>
      <c r="V19">
        <f>0.1/H19*60</f>
        <v>5.7142857142857135</v>
      </c>
      <c r="W19">
        <f>0.1/I19*60</f>
        <v>6.25</v>
      </c>
      <c r="X19">
        <f t="shared" ref="X19" si="24">0.1/J19*60</f>
        <v>7.6923076923076934</v>
      </c>
      <c r="Y19">
        <f t="shared" ref="Y19" si="25">0.1/K19*60</f>
        <v>9.375</v>
      </c>
      <c r="Z19">
        <f t="shared" ref="Z19" si="26">0.1/L19*60</f>
        <v>13.043478260869565</v>
      </c>
      <c r="AA19">
        <f>0.05/M19*60</f>
        <v>9.0909090909090917</v>
      </c>
      <c r="AB19">
        <f>0.05/N19*60</f>
        <v>9.0909090909090917</v>
      </c>
      <c r="AC19">
        <f t="shared" ref="AC19" si="27">0.05/O19*60</f>
        <v>15</v>
      </c>
      <c r="AD19">
        <f t="shared" ref="AD19" si="28">0.05/P19*60</f>
        <v>15</v>
      </c>
      <c r="AE19">
        <f t="shared" ref="AE19" si="29">0.05/Q19*60</f>
        <v>30</v>
      </c>
      <c r="AF19">
        <f t="shared" si="6"/>
        <v>130.71143530382659</v>
      </c>
    </row>
    <row r="20" spans="1:32" ht="17.25" thickBot="1" x14ac:dyDescent="0.2">
      <c r="A20" s="178" t="s">
        <v>56</v>
      </c>
      <c r="B20" s="180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15"/>
        <v>125.71143530382659</v>
      </c>
      <c r="V20" s="114">
        <f t="shared" si="15"/>
        <v>120.25688984928114</v>
      </c>
      <c r="W20" s="114">
        <f t="shared" si="15"/>
        <v>114.54260413499543</v>
      </c>
      <c r="X20" s="114">
        <f t="shared" si="15"/>
        <v>108.29260413499543</v>
      </c>
      <c r="Y20" s="114">
        <f t="shared" si="15"/>
        <v>100.60029644268774</v>
      </c>
      <c r="Z20" s="114">
        <f t="shared" si="15"/>
        <v>91.225296442687736</v>
      </c>
      <c r="AA20" s="114">
        <f t="shared" si="15"/>
        <v>78.181818181818173</v>
      </c>
      <c r="AB20" s="114">
        <f t="shared" si="15"/>
        <v>69.090909090909079</v>
      </c>
      <c r="AC20" s="114">
        <f t="shared" si="15"/>
        <v>59.999999999999986</v>
      </c>
      <c r="AD20" s="114">
        <f t="shared" si="15"/>
        <v>44.999999999999986</v>
      </c>
      <c r="AE20" s="114">
        <f t="shared" si="15"/>
        <v>29.999999999999986</v>
      </c>
      <c r="AF20" s="114">
        <f t="shared" si="15"/>
        <v>0</v>
      </c>
    </row>
    <row r="21" spans="1:32" ht="17.25" thickBot="1" x14ac:dyDescent="0.2">
      <c r="A21" s="179"/>
      <c r="B21" s="181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>
        <f>0.05/D21*60</f>
        <v>60</v>
      </c>
      <c r="S21">
        <f>0.05/E21*60</f>
        <v>2.3255813953488373</v>
      </c>
      <c r="T21">
        <f t="shared" ref="T21" si="30">0.05/F21*60</f>
        <v>2.3255813953488373</v>
      </c>
      <c r="U21">
        <f>0.1/G21*60</f>
        <v>4.8</v>
      </c>
      <c r="V21">
        <f>0.1/H21*60</f>
        <v>4.8</v>
      </c>
      <c r="W21">
        <f>0.1/I21*60</f>
        <v>5.0000000000000009</v>
      </c>
      <c r="X21">
        <f t="shared" ref="X21" si="31">0.1/J21*60</f>
        <v>5.454545454545455</v>
      </c>
      <c r="Y21">
        <f t="shared" ref="Y21" si="32">0.1/K21*60</f>
        <v>7.0588235294117654</v>
      </c>
      <c r="Z21">
        <f t="shared" ref="Z21" si="33">0.1/L21*60</f>
        <v>9.2307692307692317</v>
      </c>
      <c r="AA21">
        <f>0.05/M21*60</f>
        <v>6</v>
      </c>
      <c r="AB21">
        <f>0.05/N21*60</f>
        <v>6</v>
      </c>
      <c r="AC21">
        <f t="shared" ref="AC21" si="34">0.05/O21*60</f>
        <v>6.1224489795918373</v>
      </c>
      <c r="AD21">
        <f t="shared" ref="AD21" si="35">0.05/P21*60</f>
        <v>10.000000000000002</v>
      </c>
      <c r="AE21">
        <f t="shared" ref="AE21" si="36">0.05/Q21*60</f>
        <v>30</v>
      </c>
      <c r="AF21">
        <f t="shared" si="6"/>
        <v>99.117749985015962</v>
      </c>
    </row>
    <row r="22" spans="1:32" ht="17.25" thickBot="1" x14ac:dyDescent="0.2">
      <c r="A22" s="178" t="s">
        <v>57</v>
      </c>
      <c r="B22" s="180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15"/>
        <v>94.466587194318294</v>
      </c>
      <c r="V22" s="114">
        <f t="shared" si="15"/>
        <v>89.666587194318296</v>
      </c>
      <c r="W22" s="114">
        <f t="shared" si="15"/>
        <v>84.866587194318299</v>
      </c>
      <c r="X22" s="114">
        <f t="shared" si="15"/>
        <v>79.866587194318299</v>
      </c>
      <c r="Y22" s="114">
        <f t="shared" si="15"/>
        <v>74.412041739772846</v>
      </c>
      <c r="Z22" s="114">
        <f t="shared" si="15"/>
        <v>67.353218210361078</v>
      </c>
      <c r="AA22" s="114">
        <f t="shared" si="15"/>
        <v>58.122448979591844</v>
      </c>
      <c r="AB22" s="114">
        <f t="shared" si="15"/>
        <v>52.122448979591844</v>
      </c>
      <c r="AC22" s="114">
        <f t="shared" si="15"/>
        <v>46.122448979591844</v>
      </c>
      <c r="AD22" s="114">
        <f t="shared" si="15"/>
        <v>40.000000000000007</v>
      </c>
      <c r="AE22" s="114">
        <f t="shared" si="15"/>
        <v>30.000000000000007</v>
      </c>
      <c r="AF22" s="114">
        <f t="shared" si="15"/>
        <v>0</v>
      </c>
    </row>
    <row r="23" spans="1:32" ht="17.25" thickBot="1" x14ac:dyDescent="0.2">
      <c r="A23" s="179"/>
      <c r="B23" s="181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>
        <f>0.05/D23*60</f>
        <v>60</v>
      </c>
      <c r="S23">
        <f>0.05/E23*60</f>
        <v>2.1428571428571432</v>
      </c>
      <c r="T23">
        <f t="shared" ref="T23" si="37">0.05/F23*60</f>
        <v>2.1428571428571432</v>
      </c>
      <c r="U23">
        <f>0.1/G23*60</f>
        <v>4.2857142857142865</v>
      </c>
      <c r="V23">
        <f>0.1/H23*60</f>
        <v>4.8</v>
      </c>
      <c r="W23">
        <f>0.1/I23*60</f>
        <v>4.8</v>
      </c>
      <c r="X23">
        <f t="shared" ref="X23" si="38">0.1/J23*60</f>
        <v>5.454545454545455</v>
      </c>
      <c r="Y23">
        <f t="shared" ref="Y23" si="39">0.1/K23*60</f>
        <v>6</v>
      </c>
      <c r="Z23">
        <f t="shared" ref="Z23" si="40">0.1/L23*60</f>
        <v>6.8965517241379315</v>
      </c>
      <c r="AA23">
        <f>0.05/M23*60</f>
        <v>4.4776119402985071</v>
      </c>
      <c r="AB23">
        <f>0.05/N23*60</f>
        <v>4.4776119402985071</v>
      </c>
      <c r="AC23">
        <f t="shared" ref="AC23" si="41">0.05/O23*60</f>
        <v>6</v>
      </c>
      <c r="AD23">
        <f t="shared" ref="AD23" si="42">0.05/P23*60</f>
        <v>10.000000000000002</v>
      </c>
      <c r="AE23">
        <f t="shared" ref="AE23" si="43">0.05/Q23*60</f>
        <v>30</v>
      </c>
      <c r="AF23">
        <f t="shared" si="6"/>
        <v>91.477749630708985</v>
      </c>
    </row>
    <row r="24" spans="1:32" ht="17.25" thickBot="1" x14ac:dyDescent="0.2">
      <c r="A24" s="178" t="s">
        <v>58</v>
      </c>
      <c r="B24" s="180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15"/>
        <v>87.192035344994707</v>
      </c>
      <c r="V24" s="114">
        <f t="shared" si="15"/>
        <v>82.906321059280415</v>
      </c>
      <c r="W24" s="114">
        <f t="shared" si="15"/>
        <v>78.106321059280418</v>
      </c>
      <c r="X24" s="114">
        <f t="shared" si="15"/>
        <v>73.306321059280421</v>
      </c>
      <c r="Y24" s="114">
        <f t="shared" si="15"/>
        <v>67.851775604734968</v>
      </c>
      <c r="Z24" s="114">
        <f t="shared" si="15"/>
        <v>61.851775604734968</v>
      </c>
      <c r="AA24" s="114">
        <f t="shared" si="15"/>
        <v>54.955223880597039</v>
      </c>
      <c r="AB24" s="114">
        <f t="shared" si="15"/>
        <v>50.47761194029853</v>
      </c>
      <c r="AC24" s="114">
        <f t="shared" si="15"/>
        <v>46.000000000000021</v>
      </c>
      <c r="AD24" s="114">
        <f t="shared" si="15"/>
        <v>40.000000000000021</v>
      </c>
      <c r="AE24" s="114">
        <f t="shared" si="15"/>
        <v>30.000000000000021</v>
      </c>
      <c r="AF24" s="114">
        <f t="shared" si="15"/>
        <v>0</v>
      </c>
    </row>
    <row r="25" spans="1:32" ht="17.25" thickBot="1" x14ac:dyDescent="0.2">
      <c r="A25" s="179"/>
      <c r="B25" s="181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>
        <f>0.05/D25*60</f>
        <v>60</v>
      </c>
      <c r="S25">
        <f>0.05/E25*60</f>
        <v>2.1428571428571432</v>
      </c>
      <c r="T25">
        <f t="shared" ref="T25" si="44">0.05/F25*60</f>
        <v>2.1428571428571432</v>
      </c>
      <c r="U25">
        <f>0.1/G25*60</f>
        <v>4.2857142857142865</v>
      </c>
      <c r="V25">
        <f>0.1/H25*60</f>
        <v>4.8</v>
      </c>
      <c r="W25">
        <f>0.1/I25*60</f>
        <v>4.8</v>
      </c>
      <c r="X25">
        <f t="shared" ref="X25" si="45">0.1/J25*60</f>
        <v>5.454545454545455</v>
      </c>
      <c r="Y25">
        <f t="shared" ref="Y25" si="46">0.1/K25*60</f>
        <v>6</v>
      </c>
      <c r="Z25">
        <f t="shared" ref="Z25" si="47">0.1/L25*60</f>
        <v>6.8965517241379315</v>
      </c>
      <c r="AA25">
        <f>0.05/M25*60</f>
        <v>4.4776119402985071</v>
      </c>
      <c r="AB25">
        <f>0.05/N25*60</f>
        <v>4.4776119402985071</v>
      </c>
      <c r="AC25">
        <f t="shared" ref="AC25" si="48">0.05/O25*60</f>
        <v>6</v>
      </c>
      <c r="AD25">
        <f t="shared" ref="AD25" si="49">0.05/P25*60</f>
        <v>10.000000000000002</v>
      </c>
      <c r="AE25">
        <f t="shared" ref="AE25" si="50">0.05/Q25*60</f>
        <v>30</v>
      </c>
      <c r="AF25">
        <f t="shared" si="6"/>
        <v>91.477749630708985</v>
      </c>
    </row>
    <row r="26" spans="1:32" ht="17.25" thickBot="1" x14ac:dyDescent="0.2">
      <c r="A26" s="178" t="s">
        <v>94</v>
      </c>
      <c r="B26" s="180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15"/>
        <v>87.192035344994707</v>
      </c>
      <c r="V26" s="114">
        <f t="shared" si="15"/>
        <v>82.906321059280415</v>
      </c>
      <c r="W26" s="114">
        <f t="shared" si="15"/>
        <v>78.106321059280418</v>
      </c>
      <c r="X26" s="114">
        <f t="shared" si="15"/>
        <v>73.306321059280421</v>
      </c>
      <c r="Y26" s="114">
        <f t="shared" si="15"/>
        <v>67.851775604734968</v>
      </c>
      <c r="Z26" s="114">
        <f t="shared" si="15"/>
        <v>61.851775604734968</v>
      </c>
      <c r="AA26" s="114">
        <f t="shared" si="15"/>
        <v>54.955223880597039</v>
      </c>
      <c r="AB26" s="114">
        <f t="shared" si="15"/>
        <v>50.47761194029853</v>
      </c>
      <c r="AC26" s="114">
        <f t="shared" si="15"/>
        <v>46.000000000000021</v>
      </c>
      <c r="AD26" s="114">
        <f t="shared" si="15"/>
        <v>40.000000000000021</v>
      </c>
      <c r="AE26" s="114">
        <f t="shared" si="15"/>
        <v>30.000000000000021</v>
      </c>
      <c r="AF26" s="114">
        <f t="shared" si="15"/>
        <v>0</v>
      </c>
    </row>
    <row r="27" spans="1:32" ht="17.25" thickBot="1" x14ac:dyDescent="0.2">
      <c r="A27" s="179"/>
      <c r="B27" s="181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>
        <f>0.05/D27*60</f>
        <v>60</v>
      </c>
      <c r="S27">
        <f>0.05/E27*60</f>
        <v>3.5294117647058827</v>
      </c>
      <c r="T27">
        <f t="shared" ref="T27" si="51">0.05/F27*60</f>
        <v>3.5294117647058827</v>
      </c>
      <c r="U27">
        <f>0.1/G27*60</f>
        <v>7.0588235294117654</v>
      </c>
      <c r="V27">
        <f>0.1/H27*60</f>
        <v>7.0588235294117654</v>
      </c>
      <c r="W27">
        <f>0.1/I27*60</f>
        <v>7.0588235294117654</v>
      </c>
      <c r="X27">
        <f t="shared" ref="X27" si="52">0.1/J27*60</f>
        <v>7.0588235294117654</v>
      </c>
      <c r="Y27">
        <f t="shared" ref="Y27" si="53">0.1/K27*60</f>
        <v>7.0588235294117654</v>
      </c>
      <c r="Z27">
        <f t="shared" ref="Z27" si="54">0.1/L27*60</f>
        <v>7.0588235294117654</v>
      </c>
      <c r="AA27">
        <f>0.05/M27*60</f>
        <v>3.5294117647058827</v>
      </c>
      <c r="AB27">
        <f>0.05/N27*60</f>
        <v>3.5294117647058827</v>
      </c>
      <c r="AC27">
        <f t="shared" ref="AC27" si="55">0.05/O27*60</f>
        <v>6</v>
      </c>
      <c r="AD27">
        <f t="shared" ref="AD27" si="56">0.05/P27*60</f>
        <v>10.000000000000002</v>
      </c>
      <c r="AE27">
        <f t="shared" ref="AE27" si="57">0.05/Q27*60</f>
        <v>30</v>
      </c>
      <c r="AF27">
        <f t="shared" si="6"/>
        <v>102.47058823529413</v>
      </c>
    </row>
    <row r="28" spans="1:32" ht="17.25" thickBot="1" x14ac:dyDescent="0.2">
      <c r="A28" s="178" t="s">
        <v>95</v>
      </c>
      <c r="B28" s="180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15"/>
        <v>95.411764705882362</v>
      </c>
      <c r="V28" s="114">
        <f t="shared" si="15"/>
        <v>88.352941176470594</v>
      </c>
      <c r="W28" s="114">
        <f t="shared" si="15"/>
        <v>81.294117647058826</v>
      </c>
      <c r="X28" s="114">
        <f t="shared" si="15"/>
        <v>74.235294117647058</v>
      </c>
      <c r="Y28" s="114">
        <f t="shared" si="15"/>
        <v>67.17647058823529</v>
      </c>
      <c r="Z28" s="114">
        <f t="shared" si="15"/>
        <v>60.117647058823522</v>
      </c>
      <c r="AA28" s="114">
        <f t="shared" si="15"/>
        <v>53.058823529411754</v>
      </c>
      <c r="AB28" s="114">
        <f t="shared" si="15"/>
        <v>49.52941176470587</v>
      </c>
      <c r="AC28" s="114">
        <f t="shared" si="15"/>
        <v>45.999999999999986</v>
      </c>
      <c r="AD28" s="114">
        <f t="shared" si="15"/>
        <v>39.999999999999986</v>
      </c>
      <c r="AE28" s="114">
        <f t="shared" si="15"/>
        <v>29.999999999999986</v>
      </c>
      <c r="AF28" s="114">
        <f t="shared" si="15"/>
        <v>0</v>
      </c>
    </row>
    <row r="29" spans="1:32" ht="17.25" thickBot="1" x14ac:dyDescent="0.2">
      <c r="A29" s="179"/>
      <c r="B29" s="181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>
        <f>0.05/D29*60</f>
        <v>60</v>
      </c>
      <c r="S29">
        <f>0.05/E29*60</f>
        <v>9.0909090909090917</v>
      </c>
      <c r="T29">
        <f t="shared" ref="T29" si="58">0.05/F29*60</f>
        <v>9.0909090909090917</v>
      </c>
      <c r="U29">
        <f>0.1/G29*60</f>
        <v>18.181818181818183</v>
      </c>
      <c r="V29">
        <f>0.1/H29*60</f>
        <v>18.181818181818183</v>
      </c>
      <c r="W29">
        <f>0.1/I29*60</f>
        <v>18.181818181818183</v>
      </c>
      <c r="X29">
        <f t="shared" ref="X29" si="59">0.1/J29*60</f>
        <v>18.181818181818183</v>
      </c>
      <c r="Y29">
        <f t="shared" ref="Y29" si="60">0.1/K29*60</f>
        <v>18.181818181818183</v>
      </c>
      <c r="Z29">
        <f t="shared" ref="Z29" si="61">0.1/L29*60</f>
        <v>18.181818181818183</v>
      </c>
      <c r="AA29">
        <f>0.05/M29*60</f>
        <v>9.0909090909090917</v>
      </c>
      <c r="AB29">
        <f>0.05/N29*60</f>
        <v>9.0909090909090917</v>
      </c>
      <c r="AC29">
        <f t="shared" ref="AC29" si="62">0.05/O29*60</f>
        <v>9.0909090909090917</v>
      </c>
      <c r="AD29">
        <f t="shared" ref="AD29" si="63">0.05/P29*60</f>
        <v>60</v>
      </c>
      <c r="AE29">
        <f t="shared" ref="AE29" si="64">0.05/Q29*60</f>
        <v>60</v>
      </c>
      <c r="AF29">
        <f t="shared" si="6"/>
        <v>274.54545454545456</v>
      </c>
    </row>
    <row r="30" spans="1:32" ht="17.25" thickBot="1" x14ac:dyDescent="0.2">
      <c r="A30" s="172" t="s">
        <v>92</v>
      </c>
      <c r="B30" s="173"/>
      <c r="C30" s="174"/>
      <c r="D30" s="175" t="s">
        <v>63</v>
      </c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7"/>
      <c r="S30" s="114">
        <f>AF29</f>
        <v>274.54545454545456</v>
      </c>
      <c r="T30" s="114">
        <f>S30-S29</f>
        <v>265.4545454545455</v>
      </c>
      <c r="U30" s="114">
        <f t="shared" si="15"/>
        <v>256.36363636363643</v>
      </c>
      <c r="V30" s="114">
        <f t="shared" si="15"/>
        <v>238.18181818181824</v>
      </c>
      <c r="W30" s="114">
        <f t="shared" si="15"/>
        <v>220.00000000000006</v>
      </c>
      <c r="X30" s="114">
        <f t="shared" si="15"/>
        <v>201.81818181818187</v>
      </c>
      <c r="Y30" s="114">
        <f t="shared" si="15"/>
        <v>183.63636363636368</v>
      </c>
      <c r="Z30" s="114">
        <f t="shared" si="15"/>
        <v>165.4545454545455</v>
      </c>
      <c r="AA30" s="114">
        <f t="shared" si="15"/>
        <v>147.27272727272731</v>
      </c>
      <c r="AB30" s="114">
        <f t="shared" si="15"/>
        <v>138.18181818181822</v>
      </c>
      <c r="AC30" s="114">
        <f t="shared" si="15"/>
        <v>129.09090909090912</v>
      </c>
      <c r="AD30" s="114">
        <f t="shared" si="15"/>
        <v>120.00000000000003</v>
      </c>
      <c r="AE30" s="114">
        <f t="shared" si="15"/>
        <v>60.000000000000028</v>
      </c>
      <c r="AF30" s="114">
        <f t="shared" si="15"/>
        <v>0</v>
      </c>
    </row>
    <row r="31" spans="1:32" ht="15.75" thickBot="1" x14ac:dyDescent="0.2">
      <c r="D31" s="167">
        <v>0</v>
      </c>
      <c r="E31" s="167">
        <v>5</v>
      </c>
      <c r="F31" s="167">
        <v>10</v>
      </c>
      <c r="G31" s="167">
        <v>20</v>
      </c>
      <c r="H31" s="167">
        <v>30</v>
      </c>
      <c r="I31" s="167">
        <v>40</v>
      </c>
      <c r="J31" s="167">
        <v>50</v>
      </c>
      <c r="K31" s="167">
        <v>60</v>
      </c>
      <c r="L31" s="167">
        <v>70</v>
      </c>
      <c r="M31" s="167">
        <v>80</v>
      </c>
      <c r="N31" s="167">
        <v>85</v>
      </c>
      <c r="O31" s="167">
        <v>90</v>
      </c>
      <c r="P31" s="167">
        <v>95</v>
      </c>
      <c r="Q31" s="168">
        <v>100</v>
      </c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17.25" thickBot="1" x14ac:dyDescent="0.2">
      <c r="C32" s="160" t="s">
        <v>182</v>
      </c>
      <c r="D32" s="171">
        <v>0</v>
      </c>
      <c r="E32" s="161" t="s">
        <v>237</v>
      </c>
      <c r="F32" s="161" t="s">
        <v>183</v>
      </c>
      <c r="G32" s="161" t="s">
        <v>184</v>
      </c>
      <c r="H32" s="161" t="s">
        <v>185</v>
      </c>
      <c r="I32" s="161" t="s">
        <v>186</v>
      </c>
      <c r="J32" s="161" t="s">
        <v>187</v>
      </c>
      <c r="K32" s="161" t="s">
        <v>188</v>
      </c>
      <c r="L32" s="161" t="s">
        <v>189</v>
      </c>
      <c r="M32" s="162" t="s">
        <v>198</v>
      </c>
      <c r="N32" s="161" t="s">
        <v>197</v>
      </c>
      <c r="O32" s="161" t="s">
        <v>190</v>
      </c>
      <c r="P32" s="161" t="s">
        <v>191</v>
      </c>
      <c r="Q32" s="161" t="s">
        <v>192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3:33" ht="17.25" thickBot="1" x14ac:dyDescent="0.2">
      <c r="C33" s="163" t="s">
        <v>193</v>
      </c>
      <c r="D33" s="170"/>
      <c r="E33" s="153">
        <v>3.63</v>
      </c>
      <c r="F33" s="154">
        <v>3.6669999999999998</v>
      </c>
      <c r="G33" s="154">
        <v>3.718</v>
      </c>
      <c r="H33" s="154">
        <v>3.758</v>
      </c>
      <c r="I33" s="154">
        <v>3.7949999999999999</v>
      </c>
      <c r="J33" s="154">
        <v>3.8439999999999999</v>
      </c>
      <c r="K33" s="154">
        <v>3.9220000000000002</v>
      </c>
      <c r="L33" s="154">
        <v>4.0289999999999999</v>
      </c>
      <c r="M33" s="154">
        <v>4.1390000000000002</v>
      </c>
      <c r="N33" s="153">
        <v>4.2</v>
      </c>
      <c r="O33" s="154">
        <v>4.2539999999999996</v>
      </c>
      <c r="P33" s="154">
        <v>4.2699999999999996</v>
      </c>
      <c r="Q33" s="155">
        <v>4.3</v>
      </c>
      <c r="S33" s="167">
        <v>0</v>
      </c>
      <c r="T33" s="167">
        <v>5</v>
      </c>
      <c r="U33" s="167">
        <v>10</v>
      </c>
      <c r="V33" s="167">
        <v>20</v>
      </c>
      <c r="W33" s="167">
        <v>30</v>
      </c>
      <c r="X33" s="167">
        <v>40</v>
      </c>
      <c r="Y33" s="167">
        <v>50</v>
      </c>
      <c r="Z33" s="167">
        <v>60</v>
      </c>
      <c r="AA33" s="167">
        <v>70</v>
      </c>
      <c r="AB33" s="167">
        <v>80</v>
      </c>
      <c r="AC33" s="167">
        <v>85</v>
      </c>
      <c r="AD33" s="167">
        <v>90</v>
      </c>
      <c r="AE33" s="167">
        <v>95</v>
      </c>
      <c r="AF33" s="168">
        <v>100</v>
      </c>
    </row>
    <row r="34" spans="3:33" ht="17.25" thickBot="1" x14ac:dyDescent="0.2">
      <c r="C34" s="163" t="s">
        <v>194</v>
      </c>
      <c r="D34" s="169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18">
        <v>-21</v>
      </c>
      <c r="S34" s="157">
        <v>0</v>
      </c>
      <c r="T34" s="158">
        <v>0</v>
      </c>
      <c r="U34" s="158">
        <v>0</v>
      </c>
      <c r="V34" s="158">
        <v>0</v>
      </c>
      <c r="W34" s="158">
        <v>0</v>
      </c>
      <c r="X34" s="158">
        <v>0</v>
      </c>
      <c r="Y34" s="158">
        <v>0</v>
      </c>
      <c r="Z34" s="158">
        <v>0</v>
      </c>
      <c r="AA34" s="158">
        <v>0</v>
      </c>
      <c r="AB34" s="158">
        <v>0</v>
      </c>
      <c r="AC34" s="158">
        <v>0</v>
      </c>
      <c r="AD34" s="158">
        <v>0</v>
      </c>
      <c r="AE34" s="158">
        <v>0</v>
      </c>
      <c r="AF34" s="159">
        <v>0</v>
      </c>
      <c r="AG34" s="164">
        <v>0</v>
      </c>
    </row>
    <row r="35" spans="3:33" ht="17.25" thickBot="1" x14ac:dyDescent="0.2">
      <c r="C35" s="163" t="s">
        <v>65</v>
      </c>
      <c r="D35" s="169">
        <v>0.191</v>
      </c>
      <c r="E35" s="43">
        <v>0.191</v>
      </c>
      <c r="F35" s="43">
        <v>0.18099999999999999</v>
      </c>
      <c r="G35" s="43">
        <v>0.14299999999999999</v>
      </c>
      <c r="H35" s="43">
        <v>0.126</v>
      </c>
      <c r="I35" s="43">
        <v>0.111</v>
      </c>
      <c r="J35" s="43">
        <v>0.10100000000000001</v>
      </c>
      <c r="K35" s="43">
        <v>0.09</v>
      </c>
      <c r="L35" s="43">
        <v>7.4999999999999997E-2</v>
      </c>
      <c r="M35" s="43">
        <v>0.06</v>
      </c>
      <c r="N35" s="43">
        <v>0.05</v>
      </c>
      <c r="O35" s="43">
        <v>0.05</v>
      </c>
      <c r="P35" s="43">
        <v>1.9E-2</v>
      </c>
      <c r="Q35" s="43">
        <v>0.02</v>
      </c>
      <c r="R35" s="118">
        <v>-20</v>
      </c>
      <c r="S35" s="138">
        <f t="shared" ref="S35:S49" si="65">ROUND(0.05/E35*60,2)</f>
        <v>15.71</v>
      </c>
      <c r="T35" s="139">
        <f t="shared" ref="T35:T49" si="66">ROUND(0.05/F35*60,2)</f>
        <v>16.57</v>
      </c>
      <c r="U35" s="139">
        <f t="shared" ref="U35:U49" si="67">ROUND(0.1/G35*60,2)</f>
        <v>41.96</v>
      </c>
      <c r="V35" s="139">
        <f t="shared" ref="V35:V49" si="68">ROUND(0.1/H35*60,2)</f>
        <v>47.62</v>
      </c>
      <c r="W35" s="139">
        <f t="shared" ref="W35:W49" si="69">ROUND(0.1/I35*60,2)</f>
        <v>54.05</v>
      </c>
      <c r="X35" s="139">
        <f t="shared" ref="X35:X49" si="70">ROUND(0.1/J35*60,2)</f>
        <v>59.41</v>
      </c>
      <c r="Y35" s="139">
        <f t="shared" ref="Y35:Y49" si="71">ROUND(0.1/K35*60,2)</f>
        <v>66.67</v>
      </c>
      <c r="Z35" s="139">
        <f t="shared" ref="Z35:Z49" si="72">ROUND(0.1/L35*60,2)</f>
        <v>80</v>
      </c>
      <c r="AA35" s="139">
        <f t="shared" ref="AA35:AA49" si="73">ROUND(0.1/M35*60,2)</f>
        <v>100</v>
      </c>
      <c r="AB35" s="139">
        <f t="shared" ref="AB35:AB49" si="74">ROUND(0.05/N35*60,2)</f>
        <v>60</v>
      </c>
      <c r="AC35" s="139">
        <f t="shared" ref="AC35:AC49" si="75">ROUND(0.05/O35*60,2)</f>
        <v>60</v>
      </c>
      <c r="AD35" s="139">
        <f t="shared" ref="AD35:AD49" si="76">ROUND(0.05/P35*60,2)</f>
        <v>157.88999999999999</v>
      </c>
      <c r="AE35" s="139">
        <f t="shared" ref="AE35:AE49" si="77">ROUND(0.02/Q35*60,2)</f>
        <v>60</v>
      </c>
      <c r="AF35" s="140">
        <v>0</v>
      </c>
      <c r="AG35" s="145">
        <f>SUM(S35:AE35)</f>
        <v>819.88</v>
      </c>
    </row>
    <row r="36" spans="3:33" ht="17.25" thickBot="1" x14ac:dyDescent="0.2">
      <c r="C36" s="163" t="s">
        <v>68</v>
      </c>
      <c r="D36" s="169">
        <v>0.32500000000000001</v>
      </c>
      <c r="E36" s="43">
        <v>0.32500000000000001</v>
      </c>
      <c r="F36" s="43">
        <v>0.25</v>
      </c>
      <c r="G36" s="43">
        <v>0.23300000000000001</v>
      </c>
      <c r="H36" s="43">
        <v>0.188</v>
      </c>
      <c r="I36" s="43">
        <v>0.161</v>
      </c>
      <c r="J36" s="43">
        <v>0.13200000000000001</v>
      </c>
      <c r="K36" s="43">
        <v>0.106</v>
      </c>
      <c r="L36" s="43">
        <v>0.09</v>
      </c>
      <c r="M36" s="43">
        <v>7.4999999999999997E-2</v>
      </c>
      <c r="N36" s="43">
        <v>6.5000000000000002E-2</v>
      </c>
      <c r="O36" s="43">
        <v>6.5000000000000002E-2</v>
      </c>
      <c r="P36" s="43">
        <v>3.4000000000000002E-2</v>
      </c>
      <c r="Q36" s="43">
        <v>3.5000000000000003E-2</v>
      </c>
      <c r="R36" s="118">
        <v>-15</v>
      </c>
      <c r="S36" s="138">
        <f t="shared" si="65"/>
        <v>9.23</v>
      </c>
      <c r="T36" s="139">
        <f t="shared" si="66"/>
        <v>12</v>
      </c>
      <c r="U36" s="139">
        <f t="shared" si="67"/>
        <v>25.75</v>
      </c>
      <c r="V36" s="139">
        <f t="shared" si="68"/>
        <v>31.91</v>
      </c>
      <c r="W36" s="139">
        <f t="shared" si="69"/>
        <v>37.270000000000003</v>
      </c>
      <c r="X36" s="139">
        <f t="shared" si="70"/>
        <v>45.45</v>
      </c>
      <c r="Y36" s="139">
        <f t="shared" si="71"/>
        <v>56.6</v>
      </c>
      <c r="Z36" s="139">
        <f t="shared" si="72"/>
        <v>66.67</v>
      </c>
      <c r="AA36" s="139">
        <f t="shared" si="73"/>
        <v>80</v>
      </c>
      <c r="AB36" s="139">
        <f t="shared" si="74"/>
        <v>46.15</v>
      </c>
      <c r="AC36" s="139">
        <f t="shared" si="75"/>
        <v>46.15</v>
      </c>
      <c r="AD36" s="139">
        <f t="shared" si="76"/>
        <v>88.24</v>
      </c>
      <c r="AE36" s="139">
        <f t="shared" si="77"/>
        <v>34.29</v>
      </c>
      <c r="AF36" s="140">
        <v>0</v>
      </c>
      <c r="AG36" s="145">
        <f t="shared" ref="AG36:AG49" si="78">SUM(S36:AE36)</f>
        <v>579.70999999999992</v>
      </c>
    </row>
    <row r="37" spans="3:33" ht="17.25" thickBot="1" x14ac:dyDescent="0.2">
      <c r="C37" s="163" t="s">
        <v>69</v>
      </c>
      <c r="D37" s="169">
        <v>0.46</v>
      </c>
      <c r="E37" s="43">
        <v>0.46</v>
      </c>
      <c r="F37" s="43">
        <v>0.36099999999999999</v>
      </c>
      <c r="G37" s="43">
        <v>0.33200000000000002</v>
      </c>
      <c r="H37" s="43">
        <v>0.26500000000000001</v>
      </c>
      <c r="I37" s="43">
        <v>0.23499999999999999</v>
      </c>
      <c r="J37" s="43">
        <v>0.19900000000000001</v>
      </c>
      <c r="K37" s="43">
        <v>0.14599999999999999</v>
      </c>
      <c r="L37" s="43">
        <v>0.11</v>
      </c>
      <c r="M37" s="43">
        <v>0.10100000000000001</v>
      </c>
      <c r="N37" s="43">
        <v>0.08</v>
      </c>
      <c r="O37" s="43">
        <v>0.08</v>
      </c>
      <c r="P37" s="43">
        <v>5.5E-2</v>
      </c>
      <c r="Q37" s="43">
        <v>0.05</v>
      </c>
      <c r="R37" s="118">
        <v>-10</v>
      </c>
      <c r="S37" s="138">
        <f t="shared" si="65"/>
        <v>6.52</v>
      </c>
      <c r="T37" s="139">
        <f t="shared" si="66"/>
        <v>8.31</v>
      </c>
      <c r="U37" s="139">
        <f t="shared" si="67"/>
        <v>18.07</v>
      </c>
      <c r="V37" s="139">
        <f t="shared" si="68"/>
        <v>22.64</v>
      </c>
      <c r="W37" s="139">
        <f t="shared" si="69"/>
        <v>25.53</v>
      </c>
      <c r="X37" s="139">
        <f t="shared" si="70"/>
        <v>30.15</v>
      </c>
      <c r="Y37" s="139">
        <f t="shared" si="71"/>
        <v>41.1</v>
      </c>
      <c r="Z37" s="139">
        <f t="shared" si="72"/>
        <v>54.55</v>
      </c>
      <c r="AA37" s="139">
        <f t="shared" si="73"/>
        <v>59.41</v>
      </c>
      <c r="AB37" s="139">
        <f t="shared" si="74"/>
        <v>37.5</v>
      </c>
      <c r="AC37" s="139">
        <f t="shared" si="75"/>
        <v>37.5</v>
      </c>
      <c r="AD37" s="139">
        <f t="shared" si="76"/>
        <v>54.55</v>
      </c>
      <c r="AE37" s="139">
        <f t="shared" si="77"/>
        <v>24</v>
      </c>
      <c r="AF37" s="140">
        <v>0</v>
      </c>
      <c r="AG37" s="145">
        <f t="shared" si="78"/>
        <v>419.83</v>
      </c>
    </row>
    <row r="38" spans="3:33" ht="17.25" thickBot="1" x14ac:dyDescent="0.2">
      <c r="C38" s="163" t="s">
        <v>70</v>
      </c>
      <c r="D38" s="169">
        <v>0.628</v>
      </c>
      <c r="E38" s="43">
        <v>0.628</v>
      </c>
      <c r="F38" s="43">
        <v>0.502</v>
      </c>
      <c r="G38" s="43">
        <v>0.43099999999999999</v>
      </c>
      <c r="H38" s="43">
        <v>0.375</v>
      </c>
      <c r="I38" s="43">
        <v>0.32200000000000001</v>
      </c>
      <c r="J38" s="43">
        <v>0.27400000000000002</v>
      </c>
      <c r="K38" s="43">
        <v>0.21199999999999999</v>
      </c>
      <c r="L38" s="43">
        <v>0.151</v>
      </c>
      <c r="M38" s="43">
        <v>0.126</v>
      </c>
      <c r="N38" s="43">
        <v>0.10100000000000001</v>
      </c>
      <c r="O38" s="43">
        <v>0.10100000000000001</v>
      </c>
      <c r="P38" s="43">
        <v>7.9000000000000001E-2</v>
      </c>
      <c r="Q38" s="43">
        <v>0.05</v>
      </c>
      <c r="R38" s="118">
        <v>-5</v>
      </c>
      <c r="S38" s="138">
        <f t="shared" si="65"/>
        <v>4.78</v>
      </c>
      <c r="T38" s="139">
        <f t="shared" si="66"/>
        <v>5.98</v>
      </c>
      <c r="U38" s="139">
        <f t="shared" si="67"/>
        <v>13.92</v>
      </c>
      <c r="V38" s="139">
        <f t="shared" si="68"/>
        <v>16</v>
      </c>
      <c r="W38" s="139">
        <f t="shared" si="69"/>
        <v>18.63</v>
      </c>
      <c r="X38" s="139">
        <f t="shared" si="70"/>
        <v>21.9</v>
      </c>
      <c r="Y38" s="139">
        <f t="shared" si="71"/>
        <v>28.3</v>
      </c>
      <c r="Z38" s="139">
        <f t="shared" si="72"/>
        <v>39.74</v>
      </c>
      <c r="AA38" s="139">
        <f t="shared" si="73"/>
        <v>47.62</v>
      </c>
      <c r="AB38" s="139">
        <f t="shared" si="74"/>
        <v>29.7</v>
      </c>
      <c r="AC38" s="139">
        <f t="shared" si="75"/>
        <v>29.7</v>
      </c>
      <c r="AD38" s="139">
        <f t="shared" si="76"/>
        <v>37.97</v>
      </c>
      <c r="AE38" s="139">
        <f t="shared" si="77"/>
        <v>24</v>
      </c>
      <c r="AF38" s="140">
        <v>0</v>
      </c>
      <c r="AG38" s="145">
        <f t="shared" si="78"/>
        <v>318.24</v>
      </c>
    </row>
    <row r="39" spans="3:33" ht="17.25" thickBot="1" x14ac:dyDescent="0.2">
      <c r="C39" s="163" t="s">
        <v>71</v>
      </c>
      <c r="D39" s="169">
        <v>0.67200000000000004</v>
      </c>
      <c r="E39" s="43">
        <v>0.67200000000000004</v>
      </c>
      <c r="F39" s="43">
        <v>0.67200000000000004</v>
      </c>
      <c r="G39" s="43">
        <v>0.629</v>
      </c>
      <c r="H39" s="43">
        <v>0.51100000000000001</v>
      </c>
      <c r="I39" s="43">
        <v>0.39800000000000002</v>
      </c>
      <c r="J39" s="43">
        <v>0.36799999999999999</v>
      </c>
      <c r="K39" s="43">
        <v>0.311</v>
      </c>
      <c r="L39" s="43">
        <v>0.26600000000000001</v>
      </c>
      <c r="M39" s="43">
        <v>0.19700000000000001</v>
      </c>
      <c r="N39" s="43">
        <v>0.127</v>
      </c>
      <c r="O39" s="43">
        <v>0.127</v>
      </c>
      <c r="P39" s="43">
        <v>0.109</v>
      </c>
      <c r="Q39" s="43">
        <v>0.05</v>
      </c>
      <c r="R39" s="118">
        <v>0</v>
      </c>
      <c r="S39" s="138">
        <f t="shared" si="65"/>
        <v>4.46</v>
      </c>
      <c r="T39" s="139">
        <f t="shared" si="66"/>
        <v>4.46</v>
      </c>
      <c r="U39" s="139">
        <f t="shared" si="67"/>
        <v>9.5399999999999991</v>
      </c>
      <c r="V39" s="139">
        <f t="shared" si="68"/>
        <v>11.74</v>
      </c>
      <c r="W39" s="139">
        <f t="shared" si="69"/>
        <v>15.08</v>
      </c>
      <c r="X39" s="139">
        <f t="shared" si="70"/>
        <v>16.3</v>
      </c>
      <c r="Y39" s="139">
        <f t="shared" si="71"/>
        <v>19.29</v>
      </c>
      <c r="Z39" s="139">
        <f t="shared" si="72"/>
        <v>22.56</v>
      </c>
      <c r="AA39" s="139">
        <f t="shared" si="73"/>
        <v>30.46</v>
      </c>
      <c r="AB39" s="139">
        <f t="shared" si="74"/>
        <v>23.62</v>
      </c>
      <c r="AC39" s="139">
        <f t="shared" si="75"/>
        <v>23.62</v>
      </c>
      <c r="AD39" s="139">
        <f t="shared" si="76"/>
        <v>27.52</v>
      </c>
      <c r="AE39" s="139">
        <f t="shared" si="77"/>
        <v>24</v>
      </c>
      <c r="AF39" s="140">
        <v>0</v>
      </c>
      <c r="AG39" s="145">
        <f t="shared" si="78"/>
        <v>232.65000000000003</v>
      </c>
    </row>
    <row r="40" spans="3:33" ht="17.25" thickBot="1" x14ac:dyDescent="0.2">
      <c r="C40" s="163" t="s">
        <v>72</v>
      </c>
      <c r="D40" s="169">
        <v>0.995</v>
      </c>
      <c r="E40" s="43">
        <v>0.995</v>
      </c>
      <c r="F40" s="43">
        <v>0.995</v>
      </c>
      <c r="G40" s="43">
        <v>0.78</v>
      </c>
      <c r="H40" s="43">
        <v>0.622</v>
      </c>
      <c r="I40" s="43">
        <v>0.51100000000000001</v>
      </c>
      <c r="J40" s="43">
        <v>0.38600000000000001</v>
      </c>
      <c r="K40" s="43">
        <v>0.35699999999999998</v>
      </c>
      <c r="L40" s="43">
        <v>0.30499999999999999</v>
      </c>
      <c r="M40" s="43">
        <v>0.23599999999999999</v>
      </c>
      <c r="N40" s="43">
        <v>0.17899999999999999</v>
      </c>
      <c r="O40" s="43">
        <v>0.17899999999999999</v>
      </c>
      <c r="P40" s="43">
        <v>0.14399999999999999</v>
      </c>
      <c r="Q40" s="43">
        <v>0.05</v>
      </c>
      <c r="R40" s="118">
        <v>5</v>
      </c>
      <c r="S40" s="138">
        <f t="shared" si="65"/>
        <v>3.02</v>
      </c>
      <c r="T40" s="139">
        <f t="shared" si="66"/>
        <v>3.02</v>
      </c>
      <c r="U40" s="139">
        <f t="shared" si="67"/>
        <v>7.69</v>
      </c>
      <c r="V40" s="139">
        <f t="shared" si="68"/>
        <v>9.65</v>
      </c>
      <c r="W40" s="139">
        <f t="shared" si="69"/>
        <v>11.74</v>
      </c>
      <c r="X40" s="139">
        <f t="shared" si="70"/>
        <v>15.54</v>
      </c>
      <c r="Y40" s="139">
        <f t="shared" si="71"/>
        <v>16.809999999999999</v>
      </c>
      <c r="Z40" s="139">
        <f t="shared" si="72"/>
        <v>19.670000000000002</v>
      </c>
      <c r="AA40" s="139">
        <f t="shared" si="73"/>
        <v>25.42</v>
      </c>
      <c r="AB40" s="139">
        <f t="shared" si="74"/>
        <v>16.760000000000002</v>
      </c>
      <c r="AC40" s="139">
        <f t="shared" si="75"/>
        <v>16.760000000000002</v>
      </c>
      <c r="AD40" s="139">
        <f t="shared" si="76"/>
        <v>20.83</v>
      </c>
      <c r="AE40" s="139">
        <f t="shared" si="77"/>
        <v>24</v>
      </c>
      <c r="AF40" s="140">
        <v>0</v>
      </c>
      <c r="AG40" s="145">
        <f t="shared" si="78"/>
        <v>190.90999999999997</v>
      </c>
    </row>
    <row r="41" spans="3:33" ht="17.25" thickBot="1" x14ac:dyDescent="0.2">
      <c r="C41" s="163" t="s">
        <v>73</v>
      </c>
      <c r="D41" s="169">
        <v>1.1859999999999999</v>
      </c>
      <c r="E41" s="43">
        <v>1.1859999999999999</v>
      </c>
      <c r="F41" s="43">
        <v>1.1859999999999999</v>
      </c>
      <c r="G41" s="43">
        <v>0.92600000000000005</v>
      </c>
      <c r="H41" s="43">
        <v>0.73199999999999998</v>
      </c>
      <c r="I41" s="43">
        <v>0.65100000000000002</v>
      </c>
      <c r="J41" s="43">
        <v>0.51900000000000002</v>
      </c>
      <c r="K41" s="43">
        <v>0.45500000000000002</v>
      </c>
      <c r="L41" s="43">
        <v>0.39500000000000002</v>
      </c>
      <c r="M41" s="43">
        <v>0.30199999999999999</v>
      </c>
      <c r="N41" s="43">
        <v>0.23599999999999999</v>
      </c>
      <c r="O41" s="43">
        <v>0.23599999999999999</v>
      </c>
      <c r="P41" s="43">
        <v>0.185</v>
      </c>
      <c r="Q41" s="43">
        <v>0.05</v>
      </c>
      <c r="R41" s="118">
        <v>10</v>
      </c>
      <c r="S41" s="138">
        <f t="shared" si="65"/>
        <v>2.5299999999999998</v>
      </c>
      <c r="T41" s="139">
        <f t="shared" si="66"/>
        <v>2.5299999999999998</v>
      </c>
      <c r="U41" s="139">
        <f t="shared" si="67"/>
        <v>6.48</v>
      </c>
      <c r="V41" s="139">
        <f t="shared" si="68"/>
        <v>8.1999999999999993</v>
      </c>
      <c r="W41" s="139">
        <f t="shared" si="69"/>
        <v>9.2200000000000006</v>
      </c>
      <c r="X41" s="139">
        <f t="shared" si="70"/>
        <v>11.56</v>
      </c>
      <c r="Y41" s="139">
        <f t="shared" si="71"/>
        <v>13.19</v>
      </c>
      <c r="Z41" s="139">
        <f t="shared" si="72"/>
        <v>15.19</v>
      </c>
      <c r="AA41" s="139">
        <f t="shared" si="73"/>
        <v>19.87</v>
      </c>
      <c r="AB41" s="139">
        <f t="shared" si="74"/>
        <v>12.71</v>
      </c>
      <c r="AC41" s="139">
        <f t="shared" si="75"/>
        <v>12.71</v>
      </c>
      <c r="AD41" s="139">
        <f t="shared" si="76"/>
        <v>16.22</v>
      </c>
      <c r="AE41" s="139">
        <f t="shared" si="77"/>
        <v>24</v>
      </c>
      <c r="AF41" s="140">
        <v>0</v>
      </c>
      <c r="AG41" s="145">
        <f t="shared" si="78"/>
        <v>154.41000000000003</v>
      </c>
    </row>
    <row r="42" spans="3:33" ht="17.25" thickBot="1" x14ac:dyDescent="0.2">
      <c r="C42" s="163" t="s">
        <v>74</v>
      </c>
      <c r="D42" s="169">
        <v>1.256</v>
      </c>
      <c r="E42" s="43">
        <v>1.256</v>
      </c>
      <c r="F42" s="43">
        <v>1.256</v>
      </c>
      <c r="G42" s="43">
        <v>1.1559999999999999</v>
      </c>
      <c r="H42" s="43">
        <v>0.876</v>
      </c>
      <c r="I42" s="43">
        <v>0.749</v>
      </c>
      <c r="J42" s="43">
        <v>0.628</v>
      </c>
      <c r="K42" s="43">
        <v>0.55900000000000005</v>
      </c>
      <c r="L42" s="43">
        <v>0.46100000000000002</v>
      </c>
      <c r="M42" s="43">
        <v>0.32700000000000001</v>
      </c>
      <c r="N42" s="43">
        <v>0.27100000000000002</v>
      </c>
      <c r="O42" s="43">
        <v>0.27100000000000002</v>
      </c>
      <c r="P42" s="43">
        <v>0.23200000000000001</v>
      </c>
      <c r="Q42" s="43">
        <v>0.05</v>
      </c>
      <c r="R42" s="118">
        <v>15</v>
      </c>
      <c r="S42" s="138">
        <f t="shared" si="65"/>
        <v>2.39</v>
      </c>
      <c r="T42" s="139">
        <f t="shared" si="66"/>
        <v>2.39</v>
      </c>
      <c r="U42" s="139">
        <f t="shared" si="67"/>
        <v>5.19</v>
      </c>
      <c r="V42" s="139">
        <f t="shared" si="68"/>
        <v>6.85</v>
      </c>
      <c r="W42" s="139">
        <f t="shared" si="69"/>
        <v>8.01</v>
      </c>
      <c r="X42" s="139">
        <f t="shared" si="70"/>
        <v>9.5500000000000007</v>
      </c>
      <c r="Y42" s="139">
        <f t="shared" si="71"/>
        <v>10.73</v>
      </c>
      <c r="Z42" s="139">
        <f t="shared" si="72"/>
        <v>13.02</v>
      </c>
      <c r="AA42" s="139">
        <f t="shared" si="73"/>
        <v>18.350000000000001</v>
      </c>
      <c r="AB42" s="139">
        <f t="shared" si="74"/>
        <v>11.07</v>
      </c>
      <c r="AC42" s="139">
        <f t="shared" si="75"/>
        <v>11.07</v>
      </c>
      <c r="AD42" s="139">
        <f t="shared" si="76"/>
        <v>12.93</v>
      </c>
      <c r="AE42" s="139">
        <f t="shared" si="77"/>
        <v>24</v>
      </c>
      <c r="AF42" s="140">
        <v>0</v>
      </c>
      <c r="AG42" s="145">
        <f t="shared" si="78"/>
        <v>135.54999999999998</v>
      </c>
    </row>
    <row r="43" spans="3:33" ht="17.25" thickBot="1" x14ac:dyDescent="0.2">
      <c r="C43" s="163" t="s">
        <v>75</v>
      </c>
      <c r="D43" s="169">
        <v>1.256</v>
      </c>
      <c r="E43" s="43">
        <v>1.256</v>
      </c>
      <c r="F43" s="43">
        <v>1.256</v>
      </c>
      <c r="G43" s="43">
        <v>1.256</v>
      </c>
      <c r="H43" s="43">
        <v>1.206</v>
      </c>
      <c r="I43" s="43">
        <v>0.93</v>
      </c>
      <c r="J43" s="43">
        <v>0.77900000000000003</v>
      </c>
      <c r="K43" s="43">
        <v>0.70399999999999996</v>
      </c>
      <c r="L43" s="43">
        <v>0.57799999999999996</v>
      </c>
      <c r="M43" s="43">
        <v>0.45200000000000001</v>
      </c>
      <c r="N43" s="43">
        <v>0.40200000000000002</v>
      </c>
      <c r="O43" s="43">
        <v>0.40200000000000002</v>
      </c>
      <c r="P43" s="43">
        <v>0.28499999999999998</v>
      </c>
      <c r="Q43" s="43">
        <v>0.05</v>
      </c>
      <c r="R43" s="118">
        <v>20</v>
      </c>
      <c r="S43" s="138">
        <f t="shared" si="65"/>
        <v>2.39</v>
      </c>
      <c r="T43" s="139">
        <f t="shared" si="66"/>
        <v>2.39</v>
      </c>
      <c r="U43" s="139">
        <f t="shared" si="67"/>
        <v>4.78</v>
      </c>
      <c r="V43" s="139">
        <f t="shared" si="68"/>
        <v>4.9800000000000004</v>
      </c>
      <c r="W43" s="139">
        <f t="shared" si="69"/>
        <v>6.45</v>
      </c>
      <c r="X43" s="139">
        <f t="shared" si="70"/>
        <v>7.7</v>
      </c>
      <c r="Y43" s="139">
        <f t="shared" si="71"/>
        <v>8.52</v>
      </c>
      <c r="Z43" s="139">
        <f t="shared" si="72"/>
        <v>10.38</v>
      </c>
      <c r="AA43" s="139">
        <f t="shared" si="73"/>
        <v>13.27</v>
      </c>
      <c r="AB43" s="139">
        <f t="shared" si="74"/>
        <v>7.46</v>
      </c>
      <c r="AC43" s="139">
        <f t="shared" si="75"/>
        <v>7.46</v>
      </c>
      <c r="AD43" s="139">
        <f t="shared" si="76"/>
        <v>10.53</v>
      </c>
      <c r="AE43" s="139">
        <f t="shared" si="77"/>
        <v>24</v>
      </c>
      <c r="AF43" s="140">
        <v>0</v>
      </c>
      <c r="AG43" s="145">
        <f t="shared" si="78"/>
        <v>110.30999999999999</v>
      </c>
    </row>
    <row r="44" spans="3:33" ht="17.25" thickBot="1" x14ac:dyDescent="0.2">
      <c r="C44" s="163" t="s">
        <v>210</v>
      </c>
      <c r="D44" s="169">
        <v>1.256</v>
      </c>
      <c r="E44" s="43">
        <v>1.256</v>
      </c>
      <c r="F44" s="43">
        <v>1.256</v>
      </c>
      <c r="G44" s="43">
        <v>1.256</v>
      </c>
      <c r="H44" s="43">
        <v>1.256</v>
      </c>
      <c r="I44" s="43">
        <v>1.0049999999999999</v>
      </c>
      <c r="J44" s="43">
        <v>0.85399999999999998</v>
      </c>
      <c r="K44" s="43">
        <v>0.82899999999999996</v>
      </c>
      <c r="L44" s="43">
        <v>0.65300000000000002</v>
      </c>
      <c r="M44" s="43">
        <v>0.503</v>
      </c>
      <c r="N44" s="43">
        <v>0.45200000000000001</v>
      </c>
      <c r="O44" s="43">
        <v>0.45200000000000001</v>
      </c>
      <c r="P44" s="43">
        <v>0.33200000000000002</v>
      </c>
      <c r="Q44" s="43">
        <v>0.05</v>
      </c>
      <c r="R44" s="118">
        <v>25</v>
      </c>
      <c r="S44" s="138">
        <f t="shared" si="65"/>
        <v>2.39</v>
      </c>
      <c r="T44" s="139">
        <f t="shared" si="66"/>
        <v>2.39</v>
      </c>
      <c r="U44" s="139">
        <f t="shared" si="67"/>
        <v>4.78</v>
      </c>
      <c r="V44" s="139">
        <f t="shared" si="68"/>
        <v>4.78</v>
      </c>
      <c r="W44" s="139">
        <f t="shared" si="69"/>
        <v>5.97</v>
      </c>
      <c r="X44" s="139">
        <f t="shared" si="70"/>
        <v>7.03</v>
      </c>
      <c r="Y44" s="139">
        <f t="shared" si="71"/>
        <v>7.24</v>
      </c>
      <c r="Z44" s="139">
        <f t="shared" si="72"/>
        <v>9.19</v>
      </c>
      <c r="AA44" s="139">
        <f t="shared" si="73"/>
        <v>11.93</v>
      </c>
      <c r="AB44" s="139">
        <f t="shared" si="74"/>
        <v>6.64</v>
      </c>
      <c r="AC44" s="139">
        <f t="shared" si="75"/>
        <v>6.64</v>
      </c>
      <c r="AD44" s="139">
        <f t="shared" si="76"/>
        <v>9.0399999999999991</v>
      </c>
      <c r="AE44" s="139">
        <f t="shared" si="77"/>
        <v>24</v>
      </c>
      <c r="AF44" s="140">
        <v>0</v>
      </c>
      <c r="AG44" s="145">
        <f t="shared" si="78"/>
        <v>102.01999999999998</v>
      </c>
    </row>
    <row r="45" spans="3:33" s="118" customFormat="1" ht="17.25" thickBot="1" x14ac:dyDescent="0.2">
      <c r="C45" s="163" t="s">
        <v>211</v>
      </c>
      <c r="D45" s="169">
        <v>1.256</v>
      </c>
      <c r="E45" s="43">
        <v>1.256</v>
      </c>
      <c r="F45" s="43">
        <v>1.256</v>
      </c>
      <c r="G45" s="43">
        <v>1.256</v>
      </c>
      <c r="H45" s="43">
        <v>1.256</v>
      </c>
      <c r="I45" s="43">
        <v>1.0049999999999999</v>
      </c>
      <c r="J45" s="43">
        <v>0.85399999999999998</v>
      </c>
      <c r="K45" s="43">
        <v>0.82899999999999996</v>
      </c>
      <c r="L45" s="43">
        <v>0.65300000000000002</v>
      </c>
      <c r="M45" s="43">
        <v>0.503</v>
      </c>
      <c r="N45" s="43">
        <v>0.45200000000000001</v>
      </c>
      <c r="O45" s="43">
        <v>0.45200000000000001</v>
      </c>
      <c r="P45" s="43">
        <v>0.33200000000000002</v>
      </c>
      <c r="Q45" s="43">
        <v>0.05</v>
      </c>
      <c r="R45" s="118">
        <v>30</v>
      </c>
      <c r="S45" s="138">
        <f t="shared" si="65"/>
        <v>2.39</v>
      </c>
      <c r="T45" s="139">
        <f t="shared" si="66"/>
        <v>2.39</v>
      </c>
      <c r="U45" s="139">
        <f t="shared" si="67"/>
        <v>4.78</v>
      </c>
      <c r="V45" s="139">
        <f t="shared" si="68"/>
        <v>4.78</v>
      </c>
      <c r="W45" s="139">
        <f t="shared" si="69"/>
        <v>5.97</v>
      </c>
      <c r="X45" s="139">
        <f t="shared" si="70"/>
        <v>7.03</v>
      </c>
      <c r="Y45" s="139">
        <f t="shared" si="71"/>
        <v>7.24</v>
      </c>
      <c r="Z45" s="139">
        <f t="shared" si="72"/>
        <v>9.19</v>
      </c>
      <c r="AA45" s="139">
        <f t="shared" si="73"/>
        <v>11.93</v>
      </c>
      <c r="AB45" s="139">
        <f t="shared" si="74"/>
        <v>6.64</v>
      </c>
      <c r="AC45" s="139">
        <f t="shared" si="75"/>
        <v>6.64</v>
      </c>
      <c r="AD45" s="139">
        <f t="shared" si="76"/>
        <v>9.0399999999999991</v>
      </c>
      <c r="AE45" s="139">
        <f t="shared" si="77"/>
        <v>24</v>
      </c>
      <c r="AF45" s="140">
        <v>0</v>
      </c>
      <c r="AG45" s="145">
        <f t="shared" si="78"/>
        <v>102.01999999999998</v>
      </c>
    </row>
    <row r="46" spans="3:33" s="118" customFormat="1" ht="17.25" thickBot="1" x14ac:dyDescent="0.2">
      <c r="C46" s="163" t="s">
        <v>212</v>
      </c>
      <c r="D46" s="169">
        <v>1.256</v>
      </c>
      <c r="E46" s="43">
        <v>1.256</v>
      </c>
      <c r="F46" s="43">
        <v>1.256</v>
      </c>
      <c r="G46" s="43">
        <v>1.256</v>
      </c>
      <c r="H46" s="43">
        <v>1.256</v>
      </c>
      <c r="I46" s="43">
        <v>1.0049999999999999</v>
      </c>
      <c r="J46" s="43">
        <v>0.85399999999999998</v>
      </c>
      <c r="K46" s="43">
        <v>0.82899999999999996</v>
      </c>
      <c r="L46" s="43">
        <v>0.65300000000000002</v>
      </c>
      <c r="M46" s="43">
        <v>0.503</v>
      </c>
      <c r="N46" s="43">
        <v>0.45200000000000001</v>
      </c>
      <c r="O46" s="43">
        <v>0.45200000000000001</v>
      </c>
      <c r="P46" s="43">
        <v>0.33200000000000002</v>
      </c>
      <c r="Q46" s="43">
        <v>0.05</v>
      </c>
      <c r="R46" s="118">
        <v>35</v>
      </c>
      <c r="S46" s="138">
        <f t="shared" si="65"/>
        <v>2.39</v>
      </c>
      <c r="T46" s="139">
        <f t="shared" si="66"/>
        <v>2.39</v>
      </c>
      <c r="U46" s="139">
        <f t="shared" si="67"/>
        <v>4.78</v>
      </c>
      <c r="V46" s="139">
        <f t="shared" si="68"/>
        <v>4.78</v>
      </c>
      <c r="W46" s="139">
        <f t="shared" si="69"/>
        <v>5.97</v>
      </c>
      <c r="X46" s="139">
        <f t="shared" si="70"/>
        <v>7.03</v>
      </c>
      <c r="Y46" s="139">
        <f t="shared" si="71"/>
        <v>7.24</v>
      </c>
      <c r="Z46" s="139">
        <f t="shared" si="72"/>
        <v>9.19</v>
      </c>
      <c r="AA46" s="139">
        <f t="shared" si="73"/>
        <v>11.93</v>
      </c>
      <c r="AB46" s="139">
        <f t="shared" si="74"/>
        <v>6.64</v>
      </c>
      <c r="AC46" s="139">
        <f t="shared" si="75"/>
        <v>6.64</v>
      </c>
      <c r="AD46" s="139">
        <f t="shared" si="76"/>
        <v>9.0399999999999991</v>
      </c>
      <c r="AE46" s="139">
        <f t="shared" si="77"/>
        <v>24</v>
      </c>
      <c r="AF46" s="140">
        <v>0</v>
      </c>
      <c r="AG46" s="145">
        <f t="shared" si="78"/>
        <v>102.01999999999998</v>
      </c>
    </row>
    <row r="47" spans="3:33" ht="17.25" thickBot="1" x14ac:dyDescent="0.2">
      <c r="C47" s="163" t="s">
        <v>195</v>
      </c>
      <c r="D47" s="169">
        <v>1.256</v>
      </c>
      <c r="E47" s="43">
        <v>1.256</v>
      </c>
      <c r="F47" s="43">
        <v>1.256</v>
      </c>
      <c r="G47" s="43">
        <v>1.256</v>
      </c>
      <c r="H47" s="43">
        <v>1.256</v>
      </c>
      <c r="I47" s="43">
        <v>1.0049999999999999</v>
      </c>
      <c r="J47" s="43">
        <v>0.85399999999999998</v>
      </c>
      <c r="K47" s="43">
        <v>0.82899999999999996</v>
      </c>
      <c r="L47" s="43">
        <v>0.65300000000000002</v>
      </c>
      <c r="M47" s="43">
        <v>0.503</v>
      </c>
      <c r="N47" s="43">
        <v>0.45200000000000001</v>
      </c>
      <c r="O47" s="43">
        <v>0.45200000000000001</v>
      </c>
      <c r="P47" s="43">
        <v>0.33200000000000002</v>
      </c>
      <c r="Q47" s="43">
        <v>0.05</v>
      </c>
      <c r="R47" s="118">
        <v>40</v>
      </c>
      <c r="S47" s="138">
        <f t="shared" si="65"/>
        <v>2.39</v>
      </c>
      <c r="T47" s="139">
        <f t="shared" si="66"/>
        <v>2.39</v>
      </c>
      <c r="U47" s="139">
        <f t="shared" si="67"/>
        <v>4.78</v>
      </c>
      <c r="V47" s="139">
        <f t="shared" si="68"/>
        <v>4.78</v>
      </c>
      <c r="W47" s="139">
        <f t="shared" si="69"/>
        <v>5.97</v>
      </c>
      <c r="X47" s="139">
        <f t="shared" si="70"/>
        <v>7.03</v>
      </c>
      <c r="Y47" s="139">
        <f t="shared" si="71"/>
        <v>7.24</v>
      </c>
      <c r="Z47" s="139">
        <f t="shared" si="72"/>
        <v>9.19</v>
      </c>
      <c r="AA47" s="139">
        <f t="shared" si="73"/>
        <v>11.93</v>
      </c>
      <c r="AB47" s="139">
        <f t="shared" si="74"/>
        <v>6.64</v>
      </c>
      <c r="AC47" s="139">
        <f t="shared" si="75"/>
        <v>6.64</v>
      </c>
      <c r="AD47" s="139">
        <f t="shared" si="76"/>
        <v>9.0399999999999991</v>
      </c>
      <c r="AE47" s="139">
        <f t="shared" si="77"/>
        <v>24</v>
      </c>
      <c r="AF47" s="140">
        <v>0</v>
      </c>
      <c r="AG47" s="145">
        <f t="shared" si="78"/>
        <v>102.01999999999998</v>
      </c>
    </row>
    <row r="48" spans="3:33" ht="17.25" thickBot="1" x14ac:dyDescent="0.2">
      <c r="C48" s="163" t="s">
        <v>77</v>
      </c>
      <c r="D48" s="169">
        <v>1.256</v>
      </c>
      <c r="E48" s="43">
        <v>1.256</v>
      </c>
      <c r="F48" s="43">
        <v>1.256</v>
      </c>
      <c r="G48" s="43">
        <v>1.256</v>
      </c>
      <c r="H48" s="43">
        <v>1.256</v>
      </c>
      <c r="I48" s="43">
        <v>1.0049999999999999</v>
      </c>
      <c r="J48" s="43">
        <v>0.85399999999999998</v>
      </c>
      <c r="K48" s="43">
        <v>0.82899999999999996</v>
      </c>
      <c r="L48" s="43">
        <v>0.65300000000000002</v>
      </c>
      <c r="M48" s="43">
        <v>0.503</v>
      </c>
      <c r="N48" s="43">
        <v>0.45200000000000001</v>
      </c>
      <c r="O48" s="43">
        <v>0.45200000000000001</v>
      </c>
      <c r="P48" s="43">
        <v>0.33200000000000002</v>
      </c>
      <c r="Q48" s="43">
        <v>0.05</v>
      </c>
      <c r="R48" s="118">
        <v>45</v>
      </c>
      <c r="S48" s="138">
        <f t="shared" si="65"/>
        <v>2.39</v>
      </c>
      <c r="T48" s="139">
        <f t="shared" si="66"/>
        <v>2.39</v>
      </c>
      <c r="U48" s="139">
        <f t="shared" si="67"/>
        <v>4.78</v>
      </c>
      <c r="V48" s="139">
        <f t="shared" si="68"/>
        <v>4.78</v>
      </c>
      <c r="W48" s="139">
        <f t="shared" si="69"/>
        <v>5.97</v>
      </c>
      <c r="X48" s="139">
        <f t="shared" si="70"/>
        <v>7.03</v>
      </c>
      <c r="Y48" s="139">
        <f t="shared" si="71"/>
        <v>7.24</v>
      </c>
      <c r="Z48" s="139">
        <f t="shared" si="72"/>
        <v>9.19</v>
      </c>
      <c r="AA48" s="139">
        <f t="shared" si="73"/>
        <v>11.93</v>
      </c>
      <c r="AB48" s="139">
        <f t="shared" si="74"/>
        <v>6.64</v>
      </c>
      <c r="AC48" s="139">
        <f t="shared" si="75"/>
        <v>6.64</v>
      </c>
      <c r="AD48" s="139">
        <f t="shared" si="76"/>
        <v>9.0399999999999991</v>
      </c>
      <c r="AE48" s="139">
        <f t="shared" si="77"/>
        <v>24</v>
      </c>
      <c r="AF48" s="140">
        <v>0</v>
      </c>
      <c r="AG48" s="145">
        <f t="shared" si="78"/>
        <v>102.01999999999998</v>
      </c>
    </row>
    <row r="49" spans="3:33" ht="17.25" thickBot="1" x14ac:dyDescent="0.2">
      <c r="C49" s="163" t="s">
        <v>196</v>
      </c>
      <c r="D49" s="169">
        <v>0.33700000000000002</v>
      </c>
      <c r="E49" s="43">
        <v>0.33700000000000002</v>
      </c>
      <c r="F49" s="43">
        <v>0.33700000000000002</v>
      </c>
      <c r="G49" s="43">
        <v>0.33700000000000002</v>
      </c>
      <c r="H49" s="43">
        <v>0.33700000000000002</v>
      </c>
      <c r="I49" s="43">
        <v>0.33700000000000002</v>
      </c>
      <c r="J49" s="43">
        <v>0.33700000000000002</v>
      </c>
      <c r="K49" s="43">
        <v>0.33700000000000002</v>
      </c>
      <c r="L49" s="43">
        <v>0.33700000000000002</v>
      </c>
      <c r="M49" s="43">
        <v>0.33200000000000002</v>
      </c>
      <c r="N49" s="43">
        <v>0.33200000000000002</v>
      </c>
      <c r="O49" s="43">
        <v>0.33200000000000002</v>
      </c>
      <c r="P49" s="43">
        <v>0.10100000000000001</v>
      </c>
      <c r="Q49" s="43">
        <v>0.05</v>
      </c>
      <c r="R49" s="118">
        <v>50</v>
      </c>
      <c r="S49" s="138">
        <f t="shared" si="65"/>
        <v>8.9</v>
      </c>
      <c r="T49" s="139">
        <f t="shared" si="66"/>
        <v>8.9</v>
      </c>
      <c r="U49" s="139">
        <f t="shared" si="67"/>
        <v>17.8</v>
      </c>
      <c r="V49" s="139">
        <f t="shared" si="68"/>
        <v>17.8</v>
      </c>
      <c r="W49" s="139">
        <f t="shared" si="69"/>
        <v>17.8</v>
      </c>
      <c r="X49" s="139">
        <f t="shared" si="70"/>
        <v>17.8</v>
      </c>
      <c r="Y49" s="139">
        <f t="shared" si="71"/>
        <v>17.8</v>
      </c>
      <c r="Z49" s="139">
        <f t="shared" si="72"/>
        <v>17.8</v>
      </c>
      <c r="AA49" s="139">
        <f t="shared" si="73"/>
        <v>18.07</v>
      </c>
      <c r="AB49" s="139">
        <f t="shared" si="74"/>
        <v>9.0399999999999991</v>
      </c>
      <c r="AC49" s="139">
        <f t="shared" si="75"/>
        <v>9.0399999999999991</v>
      </c>
      <c r="AD49" s="139">
        <f t="shared" si="76"/>
        <v>29.7</v>
      </c>
      <c r="AE49" s="139">
        <f t="shared" si="77"/>
        <v>24</v>
      </c>
      <c r="AF49" s="140">
        <v>0</v>
      </c>
      <c r="AG49" s="145">
        <f t="shared" si="78"/>
        <v>214.44999999999996</v>
      </c>
    </row>
    <row r="50" spans="3:33" ht="17.25" thickBot="1" x14ac:dyDescent="0.2">
      <c r="C50" s="163" t="s">
        <v>234</v>
      </c>
      <c r="D50" s="169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118">
        <v>54</v>
      </c>
      <c r="S50" s="150">
        <v>0</v>
      </c>
      <c r="T50" s="151">
        <v>0</v>
      </c>
      <c r="U50" s="151">
        <v>0</v>
      </c>
      <c r="V50" s="151">
        <v>0</v>
      </c>
      <c r="W50" s="151">
        <v>0</v>
      </c>
      <c r="X50" s="151">
        <v>0</v>
      </c>
      <c r="Y50" s="151">
        <v>0</v>
      </c>
      <c r="Z50" s="151">
        <v>0</v>
      </c>
      <c r="AA50" s="151">
        <v>0</v>
      </c>
      <c r="AB50" s="151">
        <v>0</v>
      </c>
      <c r="AC50" s="151">
        <v>0</v>
      </c>
      <c r="AD50" s="151">
        <v>0</v>
      </c>
      <c r="AE50" s="151">
        <v>0</v>
      </c>
      <c r="AF50" s="146">
        <v>0</v>
      </c>
      <c r="AG50" s="165">
        <v>0</v>
      </c>
    </row>
    <row r="51" spans="3:33" ht="14.25" thickBot="1" x14ac:dyDescent="0.2">
      <c r="R51" s="118"/>
      <c r="S51" s="167">
        <v>0</v>
      </c>
      <c r="T51" s="167">
        <v>5</v>
      </c>
      <c r="U51" s="167">
        <v>10</v>
      </c>
      <c r="V51" s="167">
        <v>20</v>
      </c>
      <c r="W51" s="167">
        <v>30</v>
      </c>
      <c r="X51" s="167">
        <v>40</v>
      </c>
      <c r="Y51" s="167">
        <v>50</v>
      </c>
      <c r="Z51" s="167">
        <v>60</v>
      </c>
      <c r="AA51" s="167">
        <v>70</v>
      </c>
      <c r="AB51" s="167">
        <v>80</v>
      </c>
      <c r="AC51" s="167">
        <v>85</v>
      </c>
      <c r="AD51" s="167">
        <v>90</v>
      </c>
      <c r="AE51" s="167">
        <v>95</v>
      </c>
      <c r="AF51" s="168">
        <v>100</v>
      </c>
    </row>
    <row r="52" spans="3:33" ht="17.25" customHeight="1" x14ac:dyDescent="0.15">
      <c r="C52" s="117"/>
      <c r="R52" s="118"/>
      <c r="S52" s="141">
        <v>819.88</v>
      </c>
      <c r="T52" s="166">
        <v>804.2</v>
      </c>
      <c r="U52" s="166">
        <v>787.6</v>
      </c>
      <c r="V52" s="166">
        <v>745.6</v>
      </c>
      <c r="W52" s="166">
        <v>698</v>
      </c>
      <c r="X52" s="166">
        <v>644</v>
      </c>
      <c r="Y52" s="166">
        <v>584.6</v>
      </c>
      <c r="Z52" s="166">
        <v>517.9</v>
      </c>
      <c r="AA52" s="166">
        <v>437.9</v>
      </c>
      <c r="AB52" s="166">
        <v>337.9</v>
      </c>
      <c r="AC52" s="166">
        <v>277.89999999999998</v>
      </c>
      <c r="AD52" s="166">
        <v>217.9</v>
      </c>
      <c r="AE52" s="166">
        <v>60</v>
      </c>
      <c r="AF52" s="144">
        <v>0</v>
      </c>
    </row>
    <row r="53" spans="3:33" x14ac:dyDescent="0.15">
      <c r="R53" s="118"/>
      <c r="S53" s="141">
        <v>819.88</v>
      </c>
      <c r="T53" s="139">
        <f t="shared" ref="T53:AE53" si="79">ROUND(S53-S35,1)</f>
        <v>804.2</v>
      </c>
      <c r="U53" s="139">
        <f t="shared" si="79"/>
        <v>787.6</v>
      </c>
      <c r="V53" s="139">
        <f t="shared" si="79"/>
        <v>745.6</v>
      </c>
      <c r="W53" s="139">
        <f t="shared" si="79"/>
        <v>698</v>
      </c>
      <c r="X53" s="139">
        <f t="shared" si="79"/>
        <v>644</v>
      </c>
      <c r="Y53" s="139">
        <f t="shared" si="79"/>
        <v>584.6</v>
      </c>
      <c r="Z53" s="139">
        <f t="shared" si="79"/>
        <v>517.9</v>
      </c>
      <c r="AA53" s="139">
        <f t="shared" si="79"/>
        <v>437.9</v>
      </c>
      <c r="AB53" s="139">
        <f t="shared" si="79"/>
        <v>337.9</v>
      </c>
      <c r="AC53" s="139">
        <f t="shared" si="79"/>
        <v>277.89999999999998</v>
      </c>
      <c r="AD53" s="139">
        <f t="shared" si="79"/>
        <v>217.9</v>
      </c>
      <c r="AE53" s="139">
        <f t="shared" si="79"/>
        <v>60</v>
      </c>
      <c r="AF53" s="140">
        <v>0</v>
      </c>
    </row>
    <row r="54" spans="3:33" x14ac:dyDescent="0.15">
      <c r="R54" s="118"/>
      <c r="S54" s="141">
        <v>579.70999999999992</v>
      </c>
      <c r="T54" s="139">
        <f t="shared" ref="T54:AE54" si="80">ROUND(S54-S36,1)</f>
        <v>570.5</v>
      </c>
      <c r="U54" s="139">
        <f t="shared" si="80"/>
        <v>558.5</v>
      </c>
      <c r="V54" s="139">
        <f t="shared" si="80"/>
        <v>532.79999999999995</v>
      </c>
      <c r="W54" s="139">
        <f t="shared" si="80"/>
        <v>500.9</v>
      </c>
      <c r="X54" s="139">
        <f t="shared" si="80"/>
        <v>463.6</v>
      </c>
      <c r="Y54" s="139">
        <f t="shared" si="80"/>
        <v>418.2</v>
      </c>
      <c r="Z54" s="139">
        <f t="shared" si="80"/>
        <v>361.6</v>
      </c>
      <c r="AA54" s="139">
        <f t="shared" si="80"/>
        <v>294.89999999999998</v>
      </c>
      <c r="AB54" s="139">
        <f t="shared" si="80"/>
        <v>214.9</v>
      </c>
      <c r="AC54" s="139">
        <f t="shared" si="80"/>
        <v>168.8</v>
      </c>
      <c r="AD54" s="139">
        <f t="shared" si="80"/>
        <v>122.7</v>
      </c>
      <c r="AE54" s="139">
        <f t="shared" si="80"/>
        <v>34.5</v>
      </c>
      <c r="AF54" s="140">
        <v>0</v>
      </c>
    </row>
    <row r="55" spans="3:33" x14ac:dyDescent="0.15">
      <c r="R55" s="118"/>
      <c r="S55" s="141">
        <v>419.83</v>
      </c>
      <c r="T55" s="139">
        <f t="shared" ref="T55:AE55" si="81">ROUND(S55-S37,1)</f>
        <v>413.3</v>
      </c>
      <c r="U55" s="139">
        <f t="shared" si="81"/>
        <v>405</v>
      </c>
      <c r="V55" s="139">
        <f t="shared" si="81"/>
        <v>386.9</v>
      </c>
      <c r="W55" s="139">
        <f t="shared" si="81"/>
        <v>364.3</v>
      </c>
      <c r="X55" s="139">
        <f t="shared" si="81"/>
        <v>338.8</v>
      </c>
      <c r="Y55" s="139">
        <f t="shared" si="81"/>
        <v>308.7</v>
      </c>
      <c r="Z55" s="139">
        <f t="shared" si="81"/>
        <v>267.60000000000002</v>
      </c>
      <c r="AA55" s="139">
        <f t="shared" si="81"/>
        <v>213.1</v>
      </c>
      <c r="AB55" s="139">
        <f t="shared" si="81"/>
        <v>153.69999999999999</v>
      </c>
      <c r="AC55" s="139">
        <f t="shared" si="81"/>
        <v>116.2</v>
      </c>
      <c r="AD55" s="139">
        <f t="shared" si="81"/>
        <v>78.7</v>
      </c>
      <c r="AE55" s="139">
        <f t="shared" si="81"/>
        <v>24.2</v>
      </c>
      <c r="AF55" s="140">
        <v>0</v>
      </c>
    </row>
    <row r="56" spans="3:33" x14ac:dyDescent="0.15">
      <c r="R56" s="118"/>
      <c r="S56" s="141">
        <v>318.24</v>
      </c>
      <c r="T56" s="139">
        <f t="shared" ref="T56:AE56" si="82">ROUND(S56-S38,1)</f>
        <v>313.5</v>
      </c>
      <c r="U56" s="139">
        <f t="shared" si="82"/>
        <v>307.5</v>
      </c>
      <c r="V56" s="139">
        <f t="shared" si="82"/>
        <v>293.60000000000002</v>
      </c>
      <c r="W56" s="139">
        <f t="shared" si="82"/>
        <v>277.60000000000002</v>
      </c>
      <c r="X56" s="139">
        <f t="shared" si="82"/>
        <v>259</v>
      </c>
      <c r="Y56" s="139">
        <f t="shared" si="82"/>
        <v>237.1</v>
      </c>
      <c r="Z56" s="139">
        <f t="shared" si="82"/>
        <v>208.8</v>
      </c>
      <c r="AA56" s="139">
        <f t="shared" si="82"/>
        <v>169.1</v>
      </c>
      <c r="AB56" s="139">
        <f t="shared" si="82"/>
        <v>121.5</v>
      </c>
      <c r="AC56" s="139">
        <f t="shared" si="82"/>
        <v>91.8</v>
      </c>
      <c r="AD56" s="139">
        <f t="shared" si="82"/>
        <v>62.1</v>
      </c>
      <c r="AE56" s="139">
        <f t="shared" si="82"/>
        <v>24.1</v>
      </c>
      <c r="AF56" s="140">
        <v>0</v>
      </c>
    </row>
    <row r="57" spans="3:33" x14ac:dyDescent="0.15">
      <c r="R57" s="118"/>
      <c r="S57" s="141">
        <v>232.65000000000003</v>
      </c>
      <c r="T57" s="139">
        <f t="shared" ref="T57:AE57" si="83">ROUND(S57-S39,1)</f>
        <v>228.2</v>
      </c>
      <c r="U57" s="139">
        <f t="shared" si="83"/>
        <v>223.7</v>
      </c>
      <c r="V57" s="139">
        <f t="shared" si="83"/>
        <v>214.2</v>
      </c>
      <c r="W57" s="139">
        <f t="shared" si="83"/>
        <v>202.5</v>
      </c>
      <c r="X57" s="139">
        <f t="shared" si="83"/>
        <v>187.4</v>
      </c>
      <c r="Y57" s="139">
        <f t="shared" si="83"/>
        <v>171.1</v>
      </c>
      <c r="Z57" s="139">
        <f t="shared" si="83"/>
        <v>151.80000000000001</v>
      </c>
      <c r="AA57" s="139">
        <f t="shared" si="83"/>
        <v>129.19999999999999</v>
      </c>
      <c r="AB57" s="139">
        <f t="shared" si="83"/>
        <v>98.7</v>
      </c>
      <c r="AC57" s="139">
        <f t="shared" si="83"/>
        <v>75.099999999999994</v>
      </c>
      <c r="AD57" s="139">
        <f t="shared" si="83"/>
        <v>51.5</v>
      </c>
      <c r="AE57" s="139">
        <f t="shared" si="83"/>
        <v>24</v>
      </c>
      <c r="AF57" s="140">
        <v>0</v>
      </c>
    </row>
    <row r="58" spans="3:33" x14ac:dyDescent="0.15">
      <c r="R58" s="118"/>
      <c r="S58" s="141">
        <v>190.90999999999997</v>
      </c>
      <c r="T58" s="139">
        <f t="shared" ref="T58:AE58" si="84">ROUND(S58-S40,1)</f>
        <v>187.9</v>
      </c>
      <c r="U58" s="139">
        <f t="shared" si="84"/>
        <v>184.9</v>
      </c>
      <c r="V58" s="139">
        <f t="shared" si="84"/>
        <v>177.2</v>
      </c>
      <c r="W58" s="139">
        <f t="shared" si="84"/>
        <v>167.6</v>
      </c>
      <c r="X58" s="139">
        <f t="shared" si="84"/>
        <v>155.9</v>
      </c>
      <c r="Y58" s="139">
        <f t="shared" si="84"/>
        <v>140.4</v>
      </c>
      <c r="Z58" s="139">
        <f t="shared" si="84"/>
        <v>123.6</v>
      </c>
      <c r="AA58" s="139">
        <f t="shared" si="84"/>
        <v>103.9</v>
      </c>
      <c r="AB58" s="139">
        <f t="shared" si="84"/>
        <v>78.5</v>
      </c>
      <c r="AC58" s="139">
        <f t="shared" si="84"/>
        <v>61.7</v>
      </c>
      <c r="AD58" s="139">
        <f t="shared" si="84"/>
        <v>44.9</v>
      </c>
      <c r="AE58" s="139">
        <f t="shared" si="84"/>
        <v>24.1</v>
      </c>
      <c r="AF58" s="140">
        <v>0</v>
      </c>
    </row>
    <row r="59" spans="3:33" x14ac:dyDescent="0.15">
      <c r="R59" s="118"/>
      <c r="S59" s="141">
        <v>154.41000000000003</v>
      </c>
      <c r="T59" s="139">
        <f t="shared" ref="T59:AE59" si="85">ROUND(S59-S41,1)</f>
        <v>151.9</v>
      </c>
      <c r="U59" s="139">
        <f t="shared" si="85"/>
        <v>149.4</v>
      </c>
      <c r="V59" s="139">
        <f t="shared" si="85"/>
        <v>142.9</v>
      </c>
      <c r="W59" s="139">
        <f t="shared" si="85"/>
        <v>134.69999999999999</v>
      </c>
      <c r="X59" s="139">
        <f t="shared" si="85"/>
        <v>125.5</v>
      </c>
      <c r="Y59" s="139">
        <f t="shared" si="85"/>
        <v>113.9</v>
      </c>
      <c r="Z59" s="139">
        <f t="shared" si="85"/>
        <v>100.7</v>
      </c>
      <c r="AA59" s="139">
        <f t="shared" si="85"/>
        <v>85.5</v>
      </c>
      <c r="AB59" s="139">
        <f t="shared" si="85"/>
        <v>65.599999999999994</v>
      </c>
      <c r="AC59" s="139">
        <f t="shared" si="85"/>
        <v>52.9</v>
      </c>
      <c r="AD59" s="139">
        <f t="shared" si="85"/>
        <v>40.200000000000003</v>
      </c>
      <c r="AE59" s="139">
        <f t="shared" si="85"/>
        <v>24</v>
      </c>
      <c r="AF59" s="140">
        <v>0</v>
      </c>
    </row>
    <row r="60" spans="3:33" x14ac:dyDescent="0.15">
      <c r="R60" s="118"/>
      <c r="S60" s="141">
        <v>135.54999999999998</v>
      </c>
      <c r="T60" s="139">
        <f t="shared" ref="T60:AE60" si="86">ROUND(S60-S42,1)</f>
        <v>133.19999999999999</v>
      </c>
      <c r="U60" s="139">
        <f t="shared" si="86"/>
        <v>130.80000000000001</v>
      </c>
      <c r="V60" s="139">
        <f t="shared" si="86"/>
        <v>125.6</v>
      </c>
      <c r="W60" s="139">
        <f t="shared" si="86"/>
        <v>118.8</v>
      </c>
      <c r="X60" s="139">
        <f t="shared" si="86"/>
        <v>110.8</v>
      </c>
      <c r="Y60" s="139">
        <f t="shared" si="86"/>
        <v>101.3</v>
      </c>
      <c r="Z60" s="139">
        <f t="shared" si="86"/>
        <v>90.6</v>
      </c>
      <c r="AA60" s="139">
        <f t="shared" si="86"/>
        <v>77.599999999999994</v>
      </c>
      <c r="AB60" s="139">
        <f t="shared" si="86"/>
        <v>59.3</v>
      </c>
      <c r="AC60" s="139">
        <f t="shared" si="86"/>
        <v>48.2</v>
      </c>
      <c r="AD60" s="139">
        <f t="shared" si="86"/>
        <v>37.1</v>
      </c>
      <c r="AE60" s="139">
        <f t="shared" si="86"/>
        <v>24.2</v>
      </c>
      <c r="AF60" s="140">
        <v>0</v>
      </c>
    </row>
    <row r="61" spans="3:33" x14ac:dyDescent="0.15">
      <c r="P61" s="118"/>
      <c r="R61" s="118"/>
      <c r="S61" s="141">
        <v>110.30999999999999</v>
      </c>
      <c r="T61" s="139">
        <f t="shared" ref="T61:AE61" si="87">ROUND(S61-S43,1)</f>
        <v>107.9</v>
      </c>
      <c r="U61" s="139">
        <f t="shared" si="87"/>
        <v>105.5</v>
      </c>
      <c r="V61" s="139">
        <f t="shared" si="87"/>
        <v>100.7</v>
      </c>
      <c r="W61" s="139">
        <f t="shared" si="87"/>
        <v>95.7</v>
      </c>
      <c r="X61" s="139">
        <f t="shared" si="87"/>
        <v>89.3</v>
      </c>
      <c r="Y61" s="139">
        <f t="shared" si="87"/>
        <v>81.599999999999994</v>
      </c>
      <c r="Z61" s="139">
        <f t="shared" si="87"/>
        <v>73.099999999999994</v>
      </c>
      <c r="AA61" s="139">
        <f t="shared" si="87"/>
        <v>62.7</v>
      </c>
      <c r="AB61" s="139">
        <f t="shared" si="87"/>
        <v>49.4</v>
      </c>
      <c r="AC61" s="139">
        <f t="shared" si="87"/>
        <v>41.9</v>
      </c>
      <c r="AD61" s="139">
        <f t="shared" si="87"/>
        <v>34.4</v>
      </c>
      <c r="AE61" s="139">
        <f t="shared" si="87"/>
        <v>23.9</v>
      </c>
      <c r="AF61" s="140">
        <v>0</v>
      </c>
    </row>
    <row r="62" spans="3:33" x14ac:dyDescent="0.15">
      <c r="R62" s="118"/>
      <c r="S62" s="141">
        <v>102.01999999999998</v>
      </c>
      <c r="T62" s="139">
        <f t="shared" ref="T62:AE62" si="88">ROUND(S62-S44,1)</f>
        <v>99.6</v>
      </c>
      <c r="U62" s="139">
        <f t="shared" si="88"/>
        <v>97.2</v>
      </c>
      <c r="V62" s="139">
        <f t="shared" si="88"/>
        <v>92.4</v>
      </c>
      <c r="W62" s="139">
        <f t="shared" si="88"/>
        <v>87.6</v>
      </c>
      <c r="X62" s="139">
        <f t="shared" si="88"/>
        <v>81.599999999999994</v>
      </c>
      <c r="Y62" s="139">
        <f t="shared" si="88"/>
        <v>74.599999999999994</v>
      </c>
      <c r="Z62" s="139">
        <f t="shared" si="88"/>
        <v>67.400000000000006</v>
      </c>
      <c r="AA62" s="139">
        <f t="shared" si="88"/>
        <v>58.2</v>
      </c>
      <c r="AB62" s="139">
        <f t="shared" si="88"/>
        <v>46.3</v>
      </c>
      <c r="AC62" s="139">
        <f t="shared" si="88"/>
        <v>39.700000000000003</v>
      </c>
      <c r="AD62" s="139">
        <f t="shared" si="88"/>
        <v>33.1</v>
      </c>
      <c r="AE62" s="139">
        <f t="shared" si="88"/>
        <v>24.1</v>
      </c>
      <c r="AF62" s="140">
        <v>0</v>
      </c>
    </row>
    <row r="63" spans="3:33" x14ac:dyDescent="0.15">
      <c r="R63" s="118"/>
      <c r="S63" s="141">
        <v>102.01999999999998</v>
      </c>
      <c r="T63" s="139">
        <f t="shared" ref="T63:AE63" si="89">ROUND(S63-S45,1)</f>
        <v>99.6</v>
      </c>
      <c r="U63" s="139">
        <f t="shared" si="89"/>
        <v>97.2</v>
      </c>
      <c r="V63" s="139">
        <f t="shared" si="89"/>
        <v>92.4</v>
      </c>
      <c r="W63" s="139">
        <f t="shared" si="89"/>
        <v>87.6</v>
      </c>
      <c r="X63" s="139">
        <f t="shared" si="89"/>
        <v>81.599999999999994</v>
      </c>
      <c r="Y63" s="139">
        <f t="shared" si="89"/>
        <v>74.599999999999994</v>
      </c>
      <c r="Z63" s="139">
        <f t="shared" si="89"/>
        <v>67.400000000000006</v>
      </c>
      <c r="AA63" s="139">
        <f t="shared" si="89"/>
        <v>58.2</v>
      </c>
      <c r="AB63" s="139">
        <f t="shared" si="89"/>
        <v>46.3</v>
      </c>
      <c r="AC63" s="139">
        <f t="shared" si="89"/>
        <v>39.700000000000003</v>
      </c>
      <c r="AD63" s="139">
        <f t="shared" si="89"/>
        <v>33.1</v>
      </c>
      <c r="AE63" s="139">
        <f t="shared" si="89"/>
        <v>24.1</v>
      </c>
      <c r="AF63" s="140">
        <v>0</v>
      </c>
    </row>
    <row r="64" spans="3:33" x14ac:dyDescent="0.15">
      <c r="R64" s="118"/>
      <c r="S64" s="141">
        <v>102.01999999999998</v>
      </c>
      <c r="T64" s="139">
        <f t="shared" ref="T64:AE64" si="90">ROUND(S64-S46,1)</f>
        <v>99.6</v>
      </c>
      <c r="U64" s="139">
        <f t="shared" si="90"/>
        <v>97.2</v>
      </c>
      <c r="V64" s="139">
        <f t="shared" si="90"/>
        <v>92.4</v>
      </c>
      <c r="W64" s="139">
        <f t="shared" si="90"/>
        <v>87.6</v>
      </c>
      <c r="X64" s="139">
        <f t="shared" si="90"/>
        <v>81.599999999999994</v>
      </c>
      <c r="Y64" s="139">
        <f t="shared" si="90"/>
        <v>74.599999999999994</v>
      </c>
      <c r="Z64" s="139">
        <f t="shared" si="90"/>
        <v>67.400000000000006</v>
      </c>
      <c r="AA64" s="139">
        <f t="shared" si="90"/>
        <v>58.2</v>
      </c>
      <c r="AB64" s="139">
        <f t="shared" si="90"/>
        <v>46.3</v>
      </c>
      <c r="AC64" s="139">
        <f t="shared" si="90"/>
        <v>39.700000000000003</v>
      </c>
      <c r="AD64" s="139">
        <f t="shared" si="90"/>
        <v>33.1</v>
      </c>
      <c r="AE64" s="139">
        <f t="shared" si="90"/>
        <v>24.1</v>
      </c>
      <c r="AF64" s="140">
        <v>0</v>
      </c>
    </row>
    <row r="65" spans="18:32" x14ac:dyDescent="0.15">
      <c r="R65" s="118"/>
      <c r="S65" s="141">
        <v>102.01999999999998</v>
      </c>
      <c r="T65" s="139">
        <f t="shared" ref="T65:AE65" si="91">ROUND(S65-S47,1)</f>
        <v>99.6</v>
      </c>
      <c r="U65" s="139">
        <f t="shared" si="91"/>
        <v>97.2</v>
      </c>
      <c r="V65" s="139">
        <f t="shared" si="91"/>
        <v>92.4</v>
      </c>
      <c r="W65" s="139">
        <f t="shared" si="91"/>
        <v>87.6</v>
      </c>
      <c r="X65" s="139">
        <f t="shared" si="91"/>
        <v>81.599999999999994</v>
      </c>
      <c r="Y65" s="139">
        <f t="shared" si="91"/>
        <v>74.599999999999994</v>
      </c>
      <c r="Z65" s="139">
        <f t="shared" si="91"/>
        <v>67.400000000000006</v>
      </c>
      <c r="AA65" s="139">
        <f t="shared" si="91"/>
        <v>58.2</v>
      </c>
      <c r="AB65" s="139">
        <f t="shared" si="91"/>
        <v>46.3</v>
      </c>
      <c r="AC65" s="139">
        <f t="shared" si="91"/>
        <v>39.700000000000003</v>
      </c>
      <c r="AD65" s="139">
        <f t="shared" si="91"/>
        <v>33.1</v>
      </c>
      <c r="AE65" s="139">
        <f t="shared" si="91"/>
        <v>24.1</v>
      </c>
      <c r="AF65" s="140">
        <v>0</v>
      </c>
    </row>
    <row r="66" spans="18:32" x14ac:dyDescent="0.15">
      <c r="R66" s="118"/>
      <c r="S66" s="141">
        <v>102.01999999999998</v>
      </c>
      <c r="T66" s="139">
        <f t="shared" ref="T66:AE66" si="92">ROUND(S66-S48,1)</f>
        <v>99.6</v>
      </c>
      <c r="U66" s="139">
        <f t="shared" si="92"/>
        <v>97.2</v>
      </c>
      <c r="V66" s="139">
        <f t="shared" si="92"/>
        <v>92.4</v>
      </c>
      <c r="W66" s="139">
        <f t="shared" si="92"/>
        <v>87.6</v>
      </c>
      <c r="X66" s="139">
        <f t="shared" si="92"/>
        <v>81.599999999999994</v>
      </c>
      <c r="Y66" s="139">
        <f t="shared" si="92"/>
        <v>74.599999999999994</v>
      </c>
      <c r="Z66" s="139">
        <f t="shared" si="92"/>
        <v>67.400000000000006</v>
      </c>
      <c r="AA66" s="139">
        <f t="shared" si="92"/>
        <v>58.2</v>
      </c>
      <c r="AB66" s="139">
        <f t="shared" si="92"/>
        <v>46.3</v>
      </c>
      <c r="AC66" s="139">
        <f t="shared" si="92"/>
        <v>39.700000000000003</v>
      </c>
      <c r="AD66" s="139">
        <f t="shared" si="92"/>
        <v>33.1</v>
      </c>
      <c r="AE66" s="139">
        <f t="shared" si="92"/>
        <v>24.1</v>
      </c>
      <c r="AF66" s="140">
        <v>0</v>
      </c>
    </row>
    <row r="67" spans="18:32" x14ac:dyDescent="0.15">
      <c r="S67" s="141">
        <v>214.44999999999996</v>
      </c>
      <c r="T67" s="139">
        <f t="shared" ref="T67:AE67" si="93">ROUND(S67-S49,1)</f>
        <v>205.6</v>
      </c>
      <c r="U67" s="139">
        <f t="shared" si="93"/>
        <v>196.7</v>
      </c>
      <c r="V67" s="139">
        <f t="shared" si="93"/>
        <v>178.9</v>
      </c>
      <c r="W67" s="139">
        <f t="shared" si="93"/>
        <v>161.1</v>
      </c>
      <c r="X67" s="139">
        <f t="shared" si="93"/>
        <v>143.30000000000001</v>
      </c>
      <c r="Y67" s="139">
        <f t="shared" si="93"/>
        <v>125.5</v>
      </c>
      <c r="Z67" s="139">
        <f t="shared" si="93"/>
        <v>107.7</v>
      </c>
      <c r="AA67" s="139">
        <f t="shared" si="93"/>
        <v>89.9</v>
      </c>
      <c r="AB67" s="139">
        <f t="shared" si="93"/>
        <v>71.8</v>
      </c>
      <c r="AC67" s="139">
        <f t="shared" si="93"/>
        <v>62.8</v>
      </c>
      <c r="AD67" s="139">
        <f t="shared" si="93"/>
        <v>53.8</v>
      </c>
      <c r="AE67" s="139">
        <f t="shared" si="93"/>
        <v>24.1</v>
      </c>
      <c r="AF67" s="140">
        <v>0</v>
      </c>
    </row>
    <row r="68" spans="18:32" ht="14.25" thickBot="1" x14ac:dyDescent="0.2">
      <c r="S68" s="150">
        <v>214.45</v>
      </c>
      <c r="T68" s="151">
        <v>205.6</v>
      </c>
      <c r="U68" s="151">
        <v>196.7</v>
      </c>
      <c r="V68" s="151">
        <v>178.9</v>
      </c>
      <c r="W68" s="151">
        <v>161.1</v>
      </c>
      <c r="X68" s="151">
        <v>143.30000000000001</v>
      </c>
      <c r="Y68" s="151">
        <v>125.5</v>
      </c>
      <c r="Z68" s="151">
        <v>107.7</v>
      </c>
      <c r="AA68" s="151">
        <v>89.9</v>
      </c>
      <c r="AB68" s="151">
        <v>71.8</v>
      </c>
      <c r="AC68" s="151">
        <v>62.8</v>
      </c>
      <c r="AD68" s="151">
        <v>53.8</v>
      </c>
      <c r="AE68" s="151">
        <v>24.1</v>
      </c>
      <c r="AF68" s="146">
        <v>0</v>
      </c>
    </row>
    <row r="69" spans="18:32" x14ac:dyDescent="0.15"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</row>
    <row r="75" spans="18:32" x14ac:dyDescent="0.15">
      <c r="S75" s="118"/>
    </row>
  </sheetData>
  <mergeCells count="32">
    <mergeCell ref="A1:Q1"/>
    <mergeCell ref="A2:C2"/>
    <mergeCell ref="A3:C3"/>
    <mergeCell ref="D3:Q3"/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22:A23"/>
    <mergeCell ref="B22:B23"/>
    <mergeCell ref="A24:A25"/>
    <mergeCell ref="B24:B25"/>
    <mergeCell ref="A16:A17"/>
    <mergeCell ref="B16:B17"/>
    <mergeCell ref="A18:A19"/>
    <mergeCell ref="B18:B19"/>
    <mergeCell ref="A20:A21"/>
    <mergeCell ref="B20:B21"/>
    <mergeCell ref="A30:C30"/>
    <mergeCell ref="D30:Q30"/>
    <mergeCell ref="A26:A27"/>
    <mergeCell ref="B26:B27"/>
    <mergeCell ref="A28:A29"/>
    <mergeCell ref="B28:B29"/>
  </mergeCells>
  <phoneticPr fontId="1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"/>
  <sheetViews>
    <sheetView topLeftCell="Q1" zoomScale="70" zoomScaleNormal="70" workbookViewId="0">
      <selection activeCell="S5" sqref="S5:S30"/>
    </sheetView>
  </sheetViews>
  <sheetFormatPr defaultRowHeight="13.5" x14ac:dyDescent="0.15"/>
  <cols>
    <col min="1" max="1" width="9" style="118"/>
    <col min="2" max="2" width="12.5" style="118" bestFit="1" customWidth="1"/>
    <col min="3" max="3" width="15.625" style="118" bestFit="1" customWidth="1"/>
    <col min="4" max="4" width="9" style="118"/>
    <col min="5" max="5" width="13.375" style="118" bestFit="1" customWidth="1"/>
    <col min="6" max="6" width="14.375" style="118" bestFit="1" customWidth="1"/>
    <col min="7" max="12" width="15.5" style="118" bestFit="1" customWidth="1"/>
    <col min="13" max="13" width="15.5" style="118" customWidth="1"/>
    <col min="14" max="17" width="15.5" style="118" bestFit="1" customWidth="1"/>
    <col min="18" max="18" width="8.875" style="118" bestFit="1" customWidth="1"/>
    <col min="19" max="19" width="13.375" style="118" bestFit="1" customWidth="1"/>
    <col min="20" max="20" width="14.375" style="118" bestFit="1" customWidth="1"/>
    <col min="21" max="31" width="15.5" style="118" bestFit="1" customWidth="1"/>
    <col min="32" max="32" width="12.75" style="118" bestFit="1" customWidth="1"/>
    <col min="33" max="16384" width="9" style="118"/>
  </cols>
  <sheetData>
    <row r="1" spans="1:32" ht="23.25" thickBot="1" x14ac:dyDescent="0.2">
      <c r="A1" s="182" t="s">
        <v>78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4"/>
    </row>
    <row r="2" spans="1:32" ht="17.25" thickBot="1" x14ac:dyDescent="0.2">
      <c r="A2" s="185" t="s">
        <v>61</v>
      </c>
      <c r="B2" s="186"/>
      <c r="C2" s="187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72" t="s">
        <v>62</v>
      </c>
      <c r="B3" s="173"/>
      <c r="C3" s="174"/>
      <c r="D3" s="175" t="s">
        <v>63</v>
      </c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7"/>
    </row>
    <row r="4" spans="1:32" ht="17.25" thickBot="1" x14ac:dyDescent="0.2">
      <c r="A4" s="178" t="s">
        <v>64</v>
      </c>
      <c r="B4" s="180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79"/>
      <c r="B5" s="181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18">
        <f>0.05/D5*60</f>
        <v>60</v>
      </c>
      <c r="S5" s="118">
        <f>0.05/E5*60</f>
        <v>18.75</v>
      </c>
      <c r="T5" s="118">
        <f t="shared" ref="T5" si="0">0.05/F5*60</f>
        <v>18.75</v>
      </c>
      <c r="U5" s="118">
        <f>0.1/G5*60</f>
        <v>50</v>
      </c>
      <c r="V5" s="118">
        <f>0.1/H5*60</f>
        <v>75</v>
      </c>
      <c r="W5" s="118">
        <f>0.1/I5*60</f>
        <v>100</v>
      </c>
      <c r="X5" s="118">
        <f t="shared" ref="X5:Z5" si="1">0.1/J5*60</f>
        <v>150</v>
      </c>
      <c r="Y5" s="118">
        <f t="shared" si="1"/>
        <v>200</v>
      </c>
      <c r="Z5" s="118">
        <f t="shared" si="1"/>
        <v>300</v>
      </c>
      <c r="AA5" s="118">
        <f>0.05/M5*60</f>
        <v>150</v>
      </c>
      <c r="AB5" s="118">
        <f>0.05/N5*60</f>
        <v>150</v>
      </c>
      <c r="AC5" s="118">
        <f t="shared" ref="AC5:AD5" si="2">0.05/O5*60</f>
        <v>300</v>
      </c>
      <c r="AD5" s="118">
        <f t="shared" si="2"/>
        <v>300</v>
      </c>
      <c r="AE5" s="118">
        <f>0.05/Q5*60</f>
        <v>300</v>
      </c>
      <c r="AF5" s="118">
        <f>SUM(S5:AE5)</f>
        <v>2112.5</v>
      </c>
    </row>
    <row r="6" spans="1:32" ht="17.25" thickBot="1" x14ac:dyDescent="0.2">
      <c r="A6" s="178" t="s">
        <v>49</v>
      </c>
      <c r="B6" s="180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79"/>
      <c r="B7" s="181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18">
        <f>0.05/D7*60</f>
        <v>60</v>
      </c>
      <c r="S7" s="118">
        <f>0.05/E7*60</f>
        <v>10.000000000000002</v>
      </c>
      <c r="T7" s="118">
        <f t="shared" ref="T7" si="4">0.05/F7*60</f>
        <v>10.000000000000002</v>
      </c>
      <c r="U7" s="118">
        <f>0.1/G7*60</f>
        <v>24</v>
      </c>
      <c r="V7" s="118">
        <f>0.1/H7*60</f>
        <v>26.086956521739129</v>
      </c>
      <c r="W7" s="118">
        <f>0.1/I7*60</f>
        <v>40.000000000000007</v>
      </c>
      <c r="X7" s="118">
        <f t="shared" ref="X7:Z7" si="5">0.1/J7*60</f>
        <v>60</v>
      </c>
      <c r="Y7" s="118">
        <f t="shared" si="5"/>
        <v>85.714285714285722</v>
      </c>
      <c r="Z7" s="118">
        <f t="shared" si="5"/>
        <v>150</v>
      </c>
      <c r="AA7" s="118">
        <f>0.05/M7*60</f>
        <v>100</v>
      </c>
      <c r="AB7" s="118">
        <f>0.05/N7*60</f>
        <v>100</v>
      </c>
      <c r="AC7" s="118">
        <f t="shared" ref="AC7:AE7" si="6">0.05/O7*60</f>
        <v>150</v>
      </c>
      <c r="AD7" s="118">
        <f t="shared" si="6"/>
        <v>150</v>
      </c>
      <c r="AE7" s="118">
        <f t="shared" si="6"/>
        <v>300</v>
      </c>
      <c r="AF7" s="118">
        <f t="shared" ref="AF7:AF29" si="7">SUM(S7:AE7)</f>
        <v>1205.8012422360248</v>
      </c>
    </row>
    <row r="8" spans="1:32" ht="17.25" thickBot="1" x14ac:dyDescent="0.2">
      <c r="A8" s="178" t="s">
        <v>50</v>
      </c>
      <c r="B8" s="180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8">T8-T7</f>
        <v>1185.8012000000001</v>
      </c>
      <c r="V8" s="114">
        <f t="shared" si="8"/>
        <v>1161.8012000000001</v>
      </c>
      <c r="W8" s="114">
        <f t="shared" si="8"/>
        <v>1135.7142434782609</v>
      </c>
      <c r="X8" s="114">
        <f t="shared" si="8"/>
        <v>1095.7142434782609</v>
      </c>
      <c r="Y8" s="114">
        <f t="shared" si="8"/>
        <v>1035.7142434782609</v>
      </c>
      <c r="Z8" s="114">
        <f t="shared" si="8"/>
        <v>949.99995776397509</v>
      </c>
      <c r="AA8" s="114">
        <f t="shared" si="8"/>
        <v>799.99995776397509</v>
      </c>
      <c r="AB8" s="114">
        <f t="shared" si="8"/>
        <v>699.99995776397509</v>
      </c>
      <c r="AC8" s="114">
        <f t="shared" si="8"/>
        <v>599.99995776397509</v>
      </c>
      <c r="AD8" s="114">
        <f t="shared" si="8"/>
        <v>449.99995776397509</v>
      </c>
      <c r="AE8" s="114">
        <f t="shared" si="8"/>
        <v>299.99995776397509</v>
      </c>
      <c r="AF8" s="114">
        <f>AE8-AE7</f>
        <v>-4.2236024910380365E-5</v>
      </c>
    </row>
    <row r="9" spans="1:32" ht="17.25" thickBot="1" x14ac:dyDescent="0.2">
      <c r="A9" s="179"/>
      <c r="B9" s="181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18">
        <f>0.05/D9*60</f>
        <v>60</v>
      </c>
      <c r="S9" s="118">
        <f>0.05/E9*60</f>
        <v>7.5</v>
      </c>
      <c r="T9" s="118">
        <f t="shared" ref="T9" si="9">0.05/F9*60</f>
        <v>8.3333333333333339</v>
      </c>
      <c r="U9" s="118">
        <f>0.1/G9*60</f>
        <v>17.647058823529413</v>
      </c>
      <c r="V9" s="118">
        <f>0.1/H9*60</f>
        <v>18.75</v>
      </c>
      <c r="W9" s="118">
        <f>0.1/I9*60</f>
        <v>23.076923076923077</v>
      </c>
      <c r="X9" s="118">
        <f t="shared" ref="X9:Z9" si="10">0.1/J9*60</f>
        <v>35.294117647058826</v>
      </c>
      <c r="Y9" s="118">
        <f t="shared" si="10"/>
        <v>54.545454545454547</v>
      </c>
      <c r="Z9" s="118">
        <f t="shared" si="10"/>
        <v>85.714285714285722</v>
      </c>
      <c r="AA9" s="118">
        <f>0.05/M9*60</f>
        <v>75</v>
      </c>
      <c r="AB9" s="118">
        <f>0.05/N9*60</f>
        <v>75</v>
      </c>
      <c r="AC9" s="118">
        <f t="shared" ref="AC9:AE9" si="11">0.05/O9*60</f>
        <v>100</v>
      </c>
      <c r="AD9" s="118">
        <f t="shared" si="11"/>
        <v>100</v>
      </c>
      <c r="AE9" s="118">
        <f t="shared" si="11"/>
        <v>150</v>
      </c>
      <c r="AF9" s="118">
        <f t="shared" si="7"/>
        <v>750.86117314058492</v>
      </c>
    </row>
    <row r="10" spans="1:32" ht="17.25" thickBot="1" x14ac:dyDescent="0.2">
      <c r="A10" s="178" t="s">
        <v>51</v>
      </c>
      <c r="B10" s="180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12">T10-T9</f>
        <v>735.02666666666664</v>
      </c>
      <c r="V10" s="114">
        <f t="shared" si="12"/>
        <v>717.37960784313725</v>
      </c>
      <c r="W10" s="114">
        <f t="shared" si="12"/>
        <v>698.62960784313725</v>
      </c>
      <c r="X10" s="114">
        <f t="shared" si="12"/>
        <v>675.55268476621416</v>
      </c>
      <c r="Y10" s="114">
        <f t="shared" si="12"/>
        <v>640.25856711915537</v>
      </c>
      <c r="Z10" s="114">
        <f t="shared" si="12"/>
        <v>585.71311257370087</v>
      </c>
      <c r="AA10" s="114">
        <f t="shared" si="12"/>
        <v>499.99882685941515</v>
      </c>
      <c r="AB10" s="114">
        <f t="shared" si="12"/>
        <v>424.99882685941515</v>
      </c>
      <c r="AC10" s="114">
        <f t="shared" si="12"/>
        <v>349.99882685941515</v>
      </c>
      <c r="AD10" s="114">
        <f t="shared" si="12"/>
        <v>249.99882685941515</v>
      </c>
      <c r="AE10" s="114">
        <f t="shared" si="12"/>
        <v>149.99882685941515</v>
      </c>
      <c r="AF10" s="114">
        <f t="shared" si="12"/>
        <v>-1.1731405848536269E-3</v>
      </c>
    </row>
    <row r="11" spans="1:32" ht="17.25" thickBot="1" x14ac:dyDescent="0.2">
      <c r="A11" s="179"/>
      <c r="B11" s="181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18">
        <f>0.05/D11*60</f>
        <v>60</v>
      </c>
      <c r="S11" s="118">
        <f>0.05/E11*60</f>
        <v>5.7692307692307692</v>
      </c>
      <c r="T11" s="118">
        <f t="shared" ref="T11" si="13">0.05/F11*60</f>
        <v>5.7692307692307692</v>
      </c>
      <c r="U11" s="118">
        <f>0.1/G11*60</f>
        <v>12</v>
      </c>
      <c r="V11" s="118">
        <f>0.1/H11*60</f>
        <v>14.285714285714286</v>
      </c>
      <c r="W11" s="118">
        <f>0.1/I11*60</f>
        <v>15.384615384615387</v>
      </c>
      <c r="X11" s="118">
        <f t="shared" ref="X11:Z11" si="14">0.1/J11*60</f>
        <v>24</v>
      </c>
      <c r="Y11" s="118">
        <f t="shared" si="14"/>
        <v>37.5</v>
      </c>
      <c r="Z11" s="118">
        <f t="shared" si="14"/>
        <v>54.545454545454547</v>
      </c>
      <c r="AA11" s="118">
        <f>0.05/M11*60</f>
        <v>50</v>
      </c>
      <c r="AB11" s="118">
        <f>0.05/N11*60</f>
        <v>50</v>
      </c>
      <c r="AC11" s="118">
        <f t="shared" ref="AC11:AE11" si="15">0.05/O11*60</f>
        <v>60</v>
      </c>
      <c r="AD11" s="118">
        <f t="shared" si="15"/>
        <v>60</v>
      </c>
      <c r="AE11" s="118">
        <f t="shared" si="15"/>
        <v>75</v>
      </c>
      <c r="AF11" s="118">
        <f t="shared" si="7"/>
        <v>464.25424575424574</v>
      </c>
    </row>
    <row r="12" spans="1:32" ht="17.25" thickBot="1" x14ac:dyDescent="0.2">
      <c r="A12" s="178" t="s">
        <v>52</v>
      </c>
      <c r="B12" s="180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6">T12-T11</f>
        <v>452.71153846153845</v>
      </c>
      <c r="V12" s="114">
        <f t="shared" si="16"/>
        <v>440.71153846153845</v>
      </c>
      <c r="W12" s="114">
        <f t="shared" si="16"/>
        <v>426.42582417582418</v>
      </c>
      <c r="X12" s="114">
        <f t="shared" si="16"/>
        <v>411.04120879120876</v>
      </c>
      <c r="Y12" s="114">
        <f t="shared" si="16"/>
        <v>387.04120879120876</v>
      </c>
      <c r="Z12" s="114">
        <f t="shared" si="16"/>
        <v>349.54120879120876</v>
      </c>
      <c r="AA12" s="114">
        <f t="shared" si="16"/>
        <v>294.9957542457542</v>
      </c>
      <c r="AB12" s="114">
        <f t="shared" si="16"/>
        <v>244.9957542457542</v>
      </c>
      <c r="AC12" s="114">
        <f t="shared" si="16"/>
        <v>194.9957542457542</v>
      </c>
      <c r="AD12" s="114">
        <f t="shared" si="16"/>
        <v>134.9957542457542</v>
      </c>
      <c r="AE12" s="114">
        <f t="shared" si="16"/>
        <v>74.995754245754199</v>
      </c>
      <c r="AF12" s="114">
        <f t="shared" si="16"/>
        <v>-4.2457542458009812E-3</v>
      </c>
    </row>
    <row r="13" spans="1:32" ht="17.25" thickBot="1" x14ac:dyDescent="0.2">
      <c r="A13" s="179"/>
      <c r="B13" s="181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18">
        <f>0.05/D13*60</f>
        <v>60</v>
      </c>
      <c r="S13" s="118">
        <f>0.05/E13*60</f>
        <v>3.5714285714285716</v>
      </c>
      <c r="T13" s="118">
        <f t="shared" ref="T13" si="17">0.05/F13*60</f>
        <v>3.5714285714285716</v>
      </c>
      <c r="U13" s="118">
        <f>0.1/G13*60</f>
        <v>7.3170731707317076</v>
      </c>
      <c r="V13" s="118">
        <f>0.1/H13*60</f>
        <v>7.5</v>
      </c>
      <c r="W13" s="118">
        <f>0.1/I13*60</f>
        <v>10.344827586206897</v>
      </c>
      <c r="X13" s="118">
        <f t="shared" ref="X13:Z13" si="18">0.1/J13*60</f>
        <v>15.384615384615387</v>
      </c>
      <c r="Y13" s="118">
        <f t="shared" si="18"/>
        <v>23.076923076923077</v>
      </c>
      <c r="Z13" s="118">
        <f t="shared" si="18"/>
        <v>33.333333333333336</v>
      </c>
      <c r="AA13" s="118">
        <f>0.05/M13*60</f>
        <v>25</v>
      </c>
      <c r="AB13" s="118">
        <f>0.05/N13*60</f>
        <v>25</v>
      </c>
      <c r="AC13" s="118">
        <f t="shared" ref="AC13:AE13" si="19">0.05/O13*60</f>
        <v>30</v>
      </c>
      <c r="AD13" s="118">
        <f t="shared" si="19"/>
        <v>30</v>
      </c>
      <c r="AE13" s="118">
        <f t="shared" si="19"/>
        <v>60</v>
      </c>
      <c r="AF13" s="118">
        <f t="shared" si="7"/>
        <v>274.09962969466756</v>
      </c>
    </row>
    <row r="14" spans="1:32" ht="17.25" thickBot="1" x14ac:dyDescent="0.2">
      <c r="A14" s="178" t="s">
        <v>53</v>
      </c>
      <c r="B14" s="180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20">T14-T13</f>
        <v>266.94714285714286</v>
      </c>
      <c r="V14" s="114">
        <f t="shared" si="20"/>
        <v>259.63006968641116</v>
      </c>
      <c r="W14" s="114">
        <f t="shared" si="20"/>
        <v>252.13006968641116</v>
      </c>
      <c r="X14" s="114">
        <f t="shared" si="20"/>
        <v>241.78524210020427</v>
      </c>
      <c r="Y14" s="114">
        <f t="shared" si="20"/>
        <v>226.40062671558888</v>
      </c>
      <c r="Z14" s="114">
        <f t="shared" si="20"/>
        <v>203.32370363866582</v>
      </c>
      <c r="AA14" s="114">
        <f t="shared" si="20"/>
        <v>169.99037030533248</v>
      </c>
      <c r="AB14" s="114">
        <f t="shared" si="20"/>
        <v>144.99037030533248</v>
      </c>
      <c r="AC14" s="114">
        <f t="shared" si="20"/>
        <v>119.99037030533248</v>
      </c>
      <c r="AD14" s="114">
        <f t="shared" si="20"/>
        <v>89.990370305332476</v>
      </c>
      <c r="AE14" s="114">
        <f t="shared" si="20"/>
        <v>59.990370305332476</v>
      </c>
      <c r="AF14" s="114">
        <f t="shared" si="20"/>
        <v>-9.629694667523836E-3</v>
      </c>
    </row>
    <row r="15" spans="1:32" ht="17.25" thickBot="1" x14ac:dyDescent="0.2">
      <c r="A15" s="179"/>
      <c r="B15" s="181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18">
        <f>0.05/D15*60</f>
        <v>60</v>
      </c>
      <c r="S15" s="118">
        <f>0.05/E15*60</f>
        <v>3.5294117647058827</v>
      </c>
      <c r="T15" s="118">
        <f t="shared" ref="T15" si="21">0.05/F15*60</f>
        <v>3.5294117647058827</v>
      </c>
      <c r="U15" s="118">
        <f>0.1/G15*60</f>
        <v>7.3170731707317076</v>
      </c>
      <c r="V15" s="118">
        <f>0.1/H15*60</f>
        <v>7.5</v>
      </c>
      <c r="W15" s="118">
        <f>0.1/I15*60</f>
        <v>8.1081081081081088</v>
      </c>
      <c r="X15" s="118">
        <f t="shared" ref="X15:Z15" si="22">0.1/J15*60</f>
        <v>12</v>
      </c>
      <c r="Y15" s="118">
        <f t="shared" si="22"/>
        <v>17.647058823529413</v>
      </c>
      <c r="Z15" s="118">
        <f t="shared" si="22"/>
        <v>26.086956521739129</v>
      </c>
      <c r="AA15" s="118">
        <f>0.05/M15*60</f>
        <v>21.428571428571431</v>
      </c>
      <c r="AB15" s="118">
        <f>0.05/N15*60</f>
        <v>21.428571428571431</v>
      </c>
      <c r="AC15" s="118">
        <f t="shared" ref="AC15:AE15" si="23">0.05/O15*60</f>
        <v>30</v>
      </c>
      <c r="AD15" s="118">
        <f t="shared" si="23"/>
        <v>30</v>
      </c>
      <c r="AE15" s="118">
        <f t="shared" si="23"/>
        <v>30</v>
      </c>
      <c r="AF15" s="118">
        <f t="shared" si="7"/>
        <v>218.575163010663</v>
      </c>
    </row>
    <row r="16" spans="1:32" ht="17.25" thickBot="1" x14ac:dyDescent="0.2">
      <c r="A16" s="178" t="s">
        <v>54</v>
      </c>
      <c r="B16" s="180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24">T16-T15</f>
        <v>211.51633948125124</v>
      </c>
      <c r="V16" s="114">
        <f t="shared" si="24"/>
        <v>204.19926631051953</v>
      </c>
      <c r="W16" s="114">
        <f t="shared" si="24"/>
        <v>196.69926631051953</v>
      </c>
      <c r="X16" s="114">
        <f t="shared" si="24"/>
        <v>188.59115820241144</v>
      </c>
      <c r="Y16" s="114">
        <f t="shared" si="24"/>
        <v>176.59115820241144</v>
      </c>
      <c r="Z16" s="114">
        <f t="shared" si="24"/>
        <v>158.94409937888202</v>
      </c>
      <c r="AA16" s="114">
        <f t="shared" si="24"/>
        <v>132.85714285714289</v>
      </c>
      <c r="AB16" s="114">
        <f t="shared" si="24"/>
        <v>111.42857142857146</v>
      </c>
      <c r="AC16" s="114">
        <f t="shared" si="24"/>
        <v>90.000000000000028</v>
      </c>
      <c r="AD16" s="114">
        <f t="shared" si="24"/>
        <v>60.000000000000028</v>
      </c>
      <c r="AE16" s="114">
        <f t="shared" si="24"/>
        <v>30.000000000000028</v>
      </c>
      <c r="AF16" s="114">
        <f t="shared" si="24"/>
        <v>2.8421709430404007E-14</v>
      </c>
    </row>
    <row r="17" spans="1:32" ht="17.25" thickBot="1" x14ac:dyDescent="0.2">
      <c r="A17" s="179"/>
      <c r="B17" s="181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18">
        <f>0.05/D17*60</f>
        <v>60</v>
      </c>
      <c r="S17" s="118">
        <f>0.05/E17*60</f>
        <v>2.7272727272727275</v>
      </c>
      <c r="T17" s="118">
        <f t="shared" ref="T17" si="25">0.05/F17*60</f>
        <v>2.7272727272727275</v>
      </c>
      <c r="U17" s="118">
        <f>0.1/G17*60</f>
        <v>5.9405940594059405</v>
      </c>
      <c r="V17" s="118">
        <f>0.1/H17*60</f>
        <v>6.1224489795918373</v>
      </c>
      <c r="W17" s="118">
        <f>0.1/I17*60</f>
        <v>6.3157894736842106</v>
      </c>
      <c r="X17" s="118">
        <f t="shared" ref="X17:Z17" si="26">0.1/J17*60</f>
        <v>8.9552238805970141</v>
      </c>
      <c r="Y17" s="118">
        <f t="shared" si="26"/>
        <v>12.765957446808512</v>
      </c>
      <c r="Z17" s="118">
        <f t="shared" si="26"/>
        <v>18.181818181818183</v>
      </c>
      <c r="AA17" s="118">
        <f>0.05/M17*60</f>
        <v>14.285714285714286</v>
      </c>
      <c r="AB17" s="118">
        <f>0.05/N17*60</f>
        <v>14.285714285714286</v>
      </c>
      <c r="AC17" s="118">
        <f t="shared" ref="AC17:AE17" si="27">0.05/O17*60</f>
        <v>15</v>
      </c>
      <c r="AD17" s="118">
        <f t="shared" si="27"/>
        <v>15</v>
      </c>
      <c r="AE17" s="118">
        <f t="shared" si="27"/>
        <v>30</v>
      </c>
      <c r="AF17" s="118">
        <f t="shared" si="7"/>
        <v>152.30780604787975</v>
      </c>
    </row>
    <row r="18" spans="1:32" ht="17.25" thickBot="1" x14ac:dyDescent="0.2">
      <c r="A18" s="178" t="s">
        <v>55</v>
      </c>
      <c r="B18" s="180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24"/>
        <v>146.85326059333431</v>
      </c>
      <c r="V18" s="114">
        <f t="shared" si="24"/>
        <v>140.91266653392836</v>
      </c>
      <c r="W18" s="114">
        <f t="shared" si="24"/>
        <v>134.79021755433652</v>
      </c>
      <c r="X18" s="114">
        <f t="shared" si="24"/>
        <v>128.4744280806523</v>
      </c>
      <c r="Y18" s="114">
        <f t="shared" si="24"/>
        <v>119.51920420005528</v>
      </c>
      <c r="Z18" s="114">
        <f t="shared" si="24"/>
        <v>106.75324675324677</v>
      </c>
      <c r="AA18" s="114">
        <f t="shared" si="24"/>
        <v>88.571428571428584</v>
      </c>
      <c r="AB18" s="114">
        <f t="shared" si="24"/>
        <v>74.285714285714292</v>
      </c>
      <c r="AC18" s="114">
        <f t="shared" si="24"/>
        <v>60.000000000000007</v>
      </c>
      <c r="AD18" s="114">
        <f t="shared" si="24"/>
        <v>45.000000000000007</v>
      </c>
      <c r="AE18" s="114">
        <f t="shared" si="24"/>
        <v>30.000000000000007</v>
      </c>
      <c r="AF18" s="114">
        <f t="shared" si="24"/>
        <v>0</v>
      </c>
    </row>
    <row r="19" spans="1:32" ht="17.25" thickBot="1" x14ac:dyDescent="0.2">
      <c r="A19" s="179"/>
      <c r="B19" s="181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18">
        <f>0.05/D19*60</f>
        <v>60</v>
      </c>
      <c r="S19" s="118">
        <f>0.05/E19*60</f>
        <v>2.5000000000000004</v>
      </c>
      <c r="T19" s="118">
        <f t="shared" ref="T19" si="28">0.05/F19*60</f>
        <v>2.5000000000000004</v>
      </c>
      <c r="U19" s="118">
        <f>0.1/G19*60</f>
        <v>5.454545454545455</v>
      </c>
      <c r="V19" s="118">
        <f>0.1/H19*60</f>
        <v>5.7142857142857135</v>
      </c>
      <c r="W19" s="118">
        <f>0.1/I19*60</f>
        <v>6.25</v>
      </c>
      <c r="X19" s="118">
        <f t="shared" ref="X19:Z19" si="29">0.1/J19*60</f>
        <v>7.6923076923076934</v>
      </c>
      <c r="Y19" s="118">
        <f t="shared" si="29"/>
        <v>9.375</v>
      </c>
      <c r="Z19" s="118">
        <f t="shared" si="29"/>
        <v>13.043478260869565</v>
      </c>
      <c r="AA19" s="118">
        <f>0.05/M19*60</f>
        <v>9.0909090909090917</v>
      </c>
      <c r="AB19" s="118">
        <f>0.05/N19*60</f>
        <v>9.0909090909090917</v>
      </c>
      <c r="AC19" s="118">
        <f t="shared" ref="AC19:AE19" si="30">0.05/O19*60</f>
        <v>15</v>
      </c>
      <c r="AD19" s="118">
        <f t="shared" si="30"/>
        <v>15</v>
      </c>
      <c r="AE19" s="118">
        <f t="shared" si="30"/>
        <v>30</v>
      </c>
      <c r="AF19" s="118">
        <f t="shared" si="7"/>
        <v>130.71143530382659</v>
      </c>
    </row>
    <row r="20" spans="1:32" ht="17.25" thickBot="1" x14ac:dyDescent="0.2">
      <c r="A20" s="178" t="s">
        <v>56</v>
      </c>
      <c r="B20" s="180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24"/>
        <v>125.71143530382659</v>
      </c>
      <c r="V20" s="114">
        <f t="shared" si="24"/>
        <v>120.25688984928114</v>
      </c>
      <c r="W20" s="114">
        <f t="shared" si="24"/>
        <v>114.54260413499543</v>
      </c>
      <c r="X20" s="114">
        <f t="shared" si="24"/>
        <v>108.29260413499543</v>
      </c>
      <c r="Y20" s="114">
        <f t="shared" si="24"/>
        <v>100.60029644268774</v>
      </c>
      <c r="Z20" s="114">
        <f t="shared" si="24"/>
        <v>91.225296442687736</v>
      </c>
      <c r="AA20" s="114">
        <f t="shared" si="24"/>
        <v>78.181818181818173</v>
      </c>
      <c r="AB20" s="114">
        <f t="shared" si="24"/>
        <v>69.090909090909079</v>
      </c>
      <c r="AC20" s="114">
        <f t="shared" si="24"/>
        <v>59.999999999999986</v>
      </c>
      <c r="AD20" s="114">
        <f t="shared" si="24"/>
        <v>44.999999999999986</v>
      </c>
      <c r="AE20" s="114">
        <f t="shared" si="24"/>
        <v>29.999999999999986</v>
      </c>
      <c r="AF20" s="114">
        <f t="shared" si="24"/>
        <v>0</v>
      </c>
    </row>
    <row r="21" spans="1:32" ht="17.25" thickBot="1" x14ac:dyDescent="0.2">
      <c r="A21" s="179"/>
      <c r="B21" s="181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18">
        <f>0.05/D21*60</f>
        <v>60</v>
      </c>
      <c r="S21" s="118">
        <f>0.05/E21*60</f>
        <v>2.3255813953488373</v>
      </c>
      <c r="T21" s="118">
        <f t="shared" ref="T21" si="31">0.05/F21*60</f>
        <v>2.3255813953488373</v>
      </c>
      <c r="U21" s="118">
        <f>0.1/G21*60</f>
        <v>4.8</v>
      </c>
      <c r="V21" s="118">
        <f>0.1/H21*60</f>
        <v>4.8</v>
      </c>
      <c r="W21" s="118">
        <f>0.1/I21*60</f>
        <v>5.0000000000000009</v>
      </c>
      <c r="X21" s="118">
        <f t="shared" ref="X21:Z21" si="32">0.1/J21*60</f>
        <v>5.454545454545455</v>
      </c>
      <c r="Y21" s="118">
        <f t="shared" si="32"/>
        <v>7.0588235294117654</v>
      </c>
      <c r="Z21" s="118">
        <f t="shared" si="32"/>
        <v>9.2307692307692317</v>
      </c>
      <c r="AA21" s="118">
        <f>0.05/M21*60</f>
        <v>6</v>
      </c>
      <c r="AB21" s="118">
        <f>0.05/N21*60</f>
        <v>6</v>
      </c>
      <c r="AC21" s="118">
        <f t="shared" ref="AC21:AE21" si="33">0.05/O21*60</f>
        <v>6.1224489795918373</v>
      </c>
      <c r="AD21" s="118">
        <f t="shared" si="33"/>
        <v>10.000000000000002</v>
      </c>
      <c r="AE21" s="118">
        <f t="shared" si="33"/>
        <v>30</v>
      </c>
      <c r="AF21" s="118">
        <f t="shared" si="7"/>
        <v>99.117749985015962</v>
      </c>
    </row>
    <row r="22" spans="1:32" ht="17.25" thickBot="1" x14ac:dyDescent="0.2">
      <c r="A22" s="178" t="s">
        <v>57</v>
      </c>
      <c r="B22" s="180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24"/>
        <v>94.466587194318294</v>
      </c>
      <c r="V22" s="114">
        <f t="shared" si="24"/>
        <v>89.666587194318296</v>
      </c>
      <c r="W22" s="114">
        <f t="shared" si="24"/>
        <v>84.866587194318299</v>
      </c>
      <c r="X22" s="114">
        <f t="shared" si="24"/>
        <v>79.866587194318299</v>
      </c>
      <c r="Y22" s="114">
        <f t="shared" si="24"/>
        <v>74.412041739772846</v>
      </c>
      <c r="Z22" s="114">
        <f t="shared" si="24"/>
        <v>67.353218210361078</v>
      </c>
      <c r="AA22" s="114">
        <f t="shared" si="24"/>
        <v>58.122448979591844</v>
      </c>
      <c r="AB22" s="114">
        <f t="shared" si="24"/>
        <v>52.122448979591844</v>
      </c>
      <c r="AC22" s="114">
        <f t="shared" si="24"/>
        <v>46.122448979591844</v>
      </c>
      <c r="AD22" s="114">
        <f t="shared" si="24"/>
        <v>40.000000000000007</v>
      </c>
      <c r="AE22" s="114">
        <f t="shared" si="24"/>
        <v>30.000000000000007</v>
      </c>
      <c r="AF22" s="114">
        <f t="shared" si="24"/>
        <v>0</v>
      </c>
    </row>
    <row r="23" spans="1:32" ht="17.25" thickBot="1" x14ac:dyDescent="0.2">
      <c r="A23" s="179"/>
      <c r="B23" s="181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18">
        <f>0.05/D23*60</f>
        <v>60</v>
      </c>
      <c r="S23" s="118">
        <f>0.05/E23*60</f>
        <v>2.1428571428571432</v>
      </c>
      <c r="T23" s="118">
        <f t="shared" ref="T23" si="34">0.05/F23*60</f>
        <v>2.1428571428571432</v>
      </c>
      <c r="U23" s="118">
        <f>0.1/G23*60</f>
        <v>4.2857142857142865</v>
      </c>
      <c r="V23" s="118">
        <f>0.1/H23*60</f>
        <v>4.8</v>
      </c>
      <c r="W23" s="118">
        <f>0.1/I23*60</f>
        <v>4.8</v>
      </c>
      <c r="X23" s="118">
        <f t="shared" ref="X23:Z23" si="35">0.1/J23*60</f>
        <v>5.454545454545455</v>
      </c>
      <c r="Y23" s="118">
        <f t="shared" si="35"/>
        <v>6</v>
      </c>
      <c r="Z23" s="118">
        <f t="shared" si="35"/>
        <v>6.8965517241379315</v>
      </c>
      <c r="AA23" s="118">
        <f>0.05/M23*60</f>
        <v>4.4776119402985071</v>
      </c>
      <c r="AB23" s="118">
        <f>0.05/N23*60</f>
        <v>4.4776119402985071</v>
      </c>
      <c r="AC23" s="118">
        <f t="shared" ref="AC23:AE23" si="36">0.05/O23*60</f>
        <v>6</v>
      </c>
      <c r="AD23" s="118">
        <f t="shared" si="36"/>
        <v>10.000000000000002</v>
      </c>
      <c r="AE23" s="118">
        <f t="shared" si="36"/>
        <v>30</v>
      </c>
      <c r="AF23" s="118">
        <f t="shared" si="7"/>
        <v>91.477749630708985</v>
      </c>
    </row>
    <row r="24" spans="1:32" ht="17.25" thickBot="1" x14ac:dyDescent="0.2">
      <c r="A24" s="178" t="s">
        <v>58</v>
      </c>
      <c r="B24" s="180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24"/>
        <v>87.192035344994707</v>
      </c>
      <c r="V24" s="114">
        <f t="shared" si="24"/>
        <v>82.906321059280415</v>
      </c>
      <c r="W24" s="114">
        <f t="shared" si="24"/>
        <v>78.106321059280418</v>
      </c>
      <c r="X24" s="114">
        <f t="shared" si="24"/>
        <v>73.306321059280421</v>
      </c>
      <c r="Y24" s="114">
        <f t="shared" si="24"/>
        <v>67.851775604734968</v>
      </c>
      <c r="Z24" s="114">
        <f t="shared" si="24"/>
        <v>61.851775604734968</v>
      </c>
      <c r="AA24" s="114">
        <f t="shared" si="24"/>
        <v>54.955223880597039</v>
      </c>
      <c r="AB24" s="114">
        <f t="shared" si="24"/>
        <v>50.47761194029853</v>
      </c>
      <c r="AC24" s="114">
        <f t="shared" si="24"/>
        <v>46.000000000000021</v>
      </c>
      <c r="AD24" s="114">
        <f t="shared" si="24"/>
        <v>40.000000000000021</v>
      </c>
      <c r="AE24" s="114">
        <f t="shared" si="24"/>
        <v>30.000000000000021</v>
      </c>
      <c r="AF24" s="114">
        <f t="shared" si="24"/>
        <v>0</v>
      </c>
    </row>
    <row r="25" spans="1:32" ht="17.25" thickBot="1" x14ac:dyDescent="0.2">
      <c r="A25" s="179"/>
      <c r="B25" s="181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18">
        <f>0.05/D25*60</f>
        <v>60</v>
      </c>
      <c r="S25" s="118">
        <f>0.05/E25*60</f>
        <v>2.1428571428571432</v>
      </c>
      <c r="T25" s="118">
        <f t="shared" ref="T25" si="37">0.05/F25*60</f>
        <v>2.1428571428571432</v>
      </c>
      <c r="U25" s="118">
        <f>0.1/G25*60</f>
        <v>4.2857142857142865</v>
      </c>
      <c r="V25" s="118">
        <f>0.1/H25*60</f>
        <v>4.8</v>
      </c>
      <c r="W25" s="118">
        <f>0.1/I25*60</f>
        <v>4.8</v>
      </c>
      <c r="X25" s="118">
        <f t="shared" ref="X25:Z25" si="38">0.1/J25*60</f>
        <v>5.454545454545455</v>
      </c>
      <c r="Y25" s="118">
        <f t="shared" si="38"/>
        <v>6</v>
      </c>
      <c r="Z25" s="118">
        <f t="shared" si="38"/>
        <v>6.8965517241379315</v>
      </c>
      <c r="AA25" s="118">
        <f>0.05/M25*60</f>
        <v>4.4776119402985071</v>
      </c>
      <c r="AB25" s="118">
        <f>0.05/N25*60</f>
        <v>4.4776119402985071</v>
      </c>
      <c r="AC25" s="118">
        <f t="shared" ref="AC25:AE25" si="39">0.05/O25*60</f>
        <v>6</v>
      </c>
      <c r="AD25" s="118">
        <f t="shared" si="39"/>
        <v>10.000000000000002</v>
      </c>
      <c r="AE25" s="118">
        <f t="shared" si="39"/>
        <v>30</v>
      </c>
      <c r="AF25" s="118">
        <f t="shared" si="7"/>
        <v>91.477749630708985</v>
      </c>
    </row>
    <row r="26" spans="1:32" ht="17.25" thickBot="1" x14ac:dyDescent="0.2">
      <c r="A26" s="178" t="s">
        <v>94</v>
      </c>
      <c r="B26" s="180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24"/>
        <v>87.192035344994707</v>
      </c>
      <c r="V26" s="114">
        <f t="shared" si="24"/>
        <v>82.906321059280415</v>
      </c>
      <c r="W26" s="114">
        <f t="shared" si="24"/>
        <v>78.106321059280418</v>
      </c>
      <c r="X26" s="114">
        <f t="shared" si="24"/>
        <v>73.306321059280421</v>
      </c>
      <c r="Y26" s="114">
        <f t="shared" si="24"/>
        <v>67.851775604734968</v>
      </c>
      <c r="Z26" s="114">
        <f t="shared" si="24"/>
        <v>61.851775604734968</v>
      </c>
      <c r="AA26" s="114">
        <f t="shared" si="24"/>
        <v>54.955223880597039</v>
      </c>
      <c r="AB26" s="114">
        <f t="shared" si="24"/>
        <v>50.47761194029853</v>
      </c>
      <c r="AC26" s="114">
        <f t="shared" si="24"/>
        <v>46.000000000000021</v>
      </c>
      <c r="AD26" s="114">
        <f t="shared" si="24"/>
        <v>40.000000000000021</v>
      </c>
      <c r="AE26" s="114">
        <f t="shared" si="24"/>
        <v>30.000000000000021</v>
      </c>
      <c r="AF26" s="114">
        <f t="shared" si="24"/>
        <v>0</v>
      </c>
    </row>
    <row r="27" spans="1:32" ht="17.25" thickBot="1" x14ac:dyDescent="0.2">
      <c r="A27" s="179"/>
      <c r="B27" s="181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18">
        <f>0.05/D27*60</f>
        <v>60</v>
      </c>
      <c r="S27" s="118">
        <f>0.05/E27*60</f>
        <v>3.5294117647058827</v>
      </c>
      <c r="T27" s="118">
        <f t="shared" ref="T27" si="40">0.05/F27*60</f>
        <v>3.5294117647058827</v>
      </c>
      <c r="U27" s="118">
        <f>0.1/G27*60</f>
        <v>7.0588235294117654</v>
      </c>
      <c r="V27" s="118">
        <f>0.1/H27*60</f>
        <v>7.0588235294117654</v>
      </c>
      <c r="W27" s="118">
        <f>0.1/I27*60</f>
        <v>7.0588235294117654</v>
      </c>
      <c r="X27" s="118">
        <f t="shared" ref="X27:Z27" si="41">0.1/J27*60</f>
        <v>7.0588235294117654</v>
      </c>
      <c r="Y27" s="118">
        <f t="shared" si="41"/>
        <v>7.0588235294117654</v>
      </c>
      <c r="Z27" s="118">
        <f t="shared" si="41"/>
        <v>7.0588235294117654</v>
      </c>
      <c r="AA27" s="118">
        <f>0.05/M27*60</f>
        <v>3.5294117647058827</v>
      </c>
      <c r="AB27" s="118">
        <f>0.05/N27*60</f>
        <v>3.5294117647058827</v>
      </c>
      <c r="AC27" s="118">
        <f t="shared" ref="AC27:AE27" si="42">0.05/O27*60</f>
        <v>6</v>
      </c>
      <c r="AD27" s="118">
        <f t="shared" si="42"/>
        <v>10.000000000000002</v>
      </c>
      <c r="AE27" s="118">
        <f t="shared" si="42"/>
        <v>30</v>
      </c>
      <c r="AF27" s="118">
        <f t="shared" si="7"/>
        <v>102.47058823529413</v>
      </c>
    </row>
    <row r="28" spans="1:32" ht="17.25" thickBot="1" x14ac:dyDescent="0.2">
      <c r="A28" s="178" t="s">
        <v>95</v>
      </c>
      <c r="B28" s="180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24"/>
        <v>95.411764705882362</v>
      </c>
      <c r="V28" s="114">
        <f t="shared" si="24"/>
        <v>88.352941176470594</v>
      </c>
      <c r="W28" s="114">
        <f t="shared" si="24"/>
        <v>81.294117647058826</v>
      </c>
      <c r="X28" s="114">
        <f t="shared" si="24"/>
        <v>74.235294117647058</v>
      </c>
      <c r="Y28" s="114">
        <f t="shared" si="24"/>
        <v>67.17647058823529</v>
      </c>
      <c r="Z28" s="114">
        <f t="shared" si="24"/>
        <v>60.117647058823522</v>
      </c>
      <c r="AA28" s="114">
        <f t="shared" si="24"/>
        <v>53.058823529411754</v>
      </c>
      <c r="AB28" s="114">
        <f t="shared" si="24"/>
        <v>49.52941176470587</v>
      </c>
      <c r="AC28" s="114">
        <f t="shared" si="24"/>
        <v>45.999999999999986</v>
      </c>
      <c r="AD28" s="114">
        <f t="shared" si="24"/>
        <v>39.999999999999986</v>
      </c>
      <c r="AE28" s="114">
        <f t="shared" si="24"/>
        <v>29.999999999999986</v>
      </c>
      <c r="AF28" s="114">
        <f t="shared" si="24"/>
        <v>0</v>
      </c>
    </row>
    <row r="29" spans="1:32" ht="17.25" thickBot="1" x14ac:dyDescent="0.2">
      <c r="A29" s="179"/>
      <c r="B29" s="181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18">
        <f>0.05/D29*60</f>
        <v>60</v>
      </c>
      <c r="S29" s="118">
        <f>0.05/E29*60</f>
        <v>9.0909090909090917</v>
      </c>
      <c r="T29" s="118">
        <f t="shared" ref="T29" si="43">0.05/F29*60</f>
        <v>9.0909090909090917</v>
      </c>
      <c r="U29" s="118">
        <f>0.1/G29*60</f>
        <v>18.181818181818183</v>
      </c>
      <c r="V29" s="118">
        <f>0.1/H29*60</f>
        <v>18.181818181818183</v>
      </c>
      <c r="W29" s="118">
        <f>0.1/I29*60</f>
        <v>18.181818181818183</v>
      </c>
      <c r="X29" s="118">
        <f t="shared" ref="X29:Z29" si="44">0.1/J29*60</f>
        <v>18.181818181818183</v>
      </c>
      <c r="Y29" s="118">
        <f t="shared" si="44"/>
        <v>18.181818181818183</v>
      </c>
      <c r="Z29" s="118">
        <f t="shared" si="44"/>
        <v>18.181818181818183</v>
      </c>
      <c r="AA29" s="118">
        <f>0.05/M29*60</f>
        <v>9.0909090909090917</v>
      </c>
      <c r="AB29" s="118">
        <f>0.05/N29*60</f>
        <v>9.0909090909090917</v>
      </c>
      <c r="AC29" s="118">
        <f t="shared" ref="AC29:AE29" si="45">0.05/O29*60</f>
        <v>9.0909090909090917</v>
      </c>
      <c r="AD29" s="118">
        <f t="shared" si="45"/>
        <v>60</v>
      </c>
      <c r="AE29" s="118">
        <f t="shared" si="45"/>
        <v>60</v>
      </c>
      <c r="AF29" s="118">
        <f t="shared" si="7"/>
        <v>274.54545454545456</v>
      </c>
    </row>
    <row r="30" spans="1:32" ht="17.25" thickBot="1" x14ac:dyDescent="0.2">
      <c r="A30" s="172" t="s">
        <v>92</v>
      </c>
      <c r="B30" s="173"/>
      <c r="C30" s="174"/>
      <c r="D30" s="175" t="s">
        <v>63</v>
      </c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7"/>
      <c r="S30" s="114">
        <f>AF29</f>
        <v>274.54545454545456</v>
      </c>
      <c r="T30" s="114">
        <f>S30-S29</f>
        <v>265.4545454545455</v>
      </c>
      <c r="U30" s="114">
        <f t="shared" si="24"/>
        <v>256.36363636363643</v>
      </c>
      <c r="V30" s="114">
        <f t="shared" si="24"/>
        <v>238.18181818181824</v>
      </c>
      <c r="W30" s="114">
        <f t="shared" si="24"/>
        <v>220.00000000000006</v>
      </c>
      <c r="X30" s="114">
        <f t="shared" si="24"/>
        <v>201.81818181818187</v>
      </c>
      <c r="Y30" s="114">
        <f t="shared" si="24"/>
        <v>183.63636363636368</v>
      </c>
      <c r="Z30" s="114">
        <f t="shared" si="24"/>
        <v>165.4545454545455</v>
      </c>
      <c r="AA30" s="114">
        <f t="shared" si="24"/>
        <v>147.27272727272731</v>
      </c>
      <c r="AB30" s="114">
        <f t="shared" si="24"/>
        <v>138.18181818181822</v>
      </c>
      <c r="AC30" s="114">
        <f t="shared" si="24"/>
        <v>129.09090909090912</v>
      </c>
      <c r="AD30" s="114">
        <f t="shared" si="24"/>
        <v>120.00000000000003</v>
      </c>
      <c r="AE30" s="114">
        <f t="shared" si="24"/>
        <v>60.000000000000028</v>
      </c>
      <c r="AF30" s="114">
        <f t="shared" si="24"/>
        <v>0</v>
      </c>
    </row>
  </sheetData>
  <mergeCells count="32">
    <mergeCell ref="A30:C30"/>
    <mergeCell ref="D30:Q30"/>
    <mergeCell ref="A24:A25"/>
    <mergeCell ref="B24:B25"/>
    <mergeCell ref="A26:A27"/>
    <mergeCell ref="B26:B27"/>
    <mergeCell ref="A28:A29"/>
    <mergeCell ref="B28:B29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  <mergeCell ref="B16:B17"/>
    <mergeCell ref="A6:A7"/>
    <mergeCell ref="B6:B7"/>
    <mergeCell ref="A8:A9"/>
    <mergeCell ref="B8:B9"/>
    <mergeCell ref="A10:A11"/>
    <mergeCell ref="B10:B11"/>
    <mergeCell ref="A1:Q1"/>
    <mergeCell ref="A2:C2"/>
    <mergeCell ref="A3:C3"/>
    <mergeCell ref="D3:Q3"/>
    <mergeCell ref="A4:A5"/>
    <mergeCell ref="B4:B5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signal</vt:lpstr>
      <vt:lpstr>parameters</vt:lpstr>
      <vt:lpstr>CurrTable</vt:lpstr>
      <vt:lpstr>CurrTable_old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2020-08-18T03:44:32Z</dcterms:modified>
</cp:coreProperties>
</file>